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THANHG~1\AppData\Local\Temp\Tandan JSC\files\"/>
    </mc:Choice>
  </mc:AlternateContent>
  <xr:revisionPtr revIDLastSave="0" documentId="13_ncr:1_{02E33473-5E00-4FBD-8B5E-308532F57A3E}" xr6:coauthVersionLast="43" xr6:coauthVersionMax="43" xr10:uidLastSave="{00000000-0000-0000-0000-000000000000}"/>
  <bookViews>
    <workbookView xWindow="-104" yWindow="-104" windowWidth="22326" windowHeight="11947" firstSheet="1" activeTab="1" xr2:uid="{00000000-000D-0000-FFFF-FFFF00000000}"/>
  </bookViews>
  <sheets>
    <sheet name="TTr_DS THONG BAO THU HOI DAT" sheetId="19" state="hidden" r:id="rId1"/>
    <sheet name="DS THONG BAO THU HOI DAT" sheetId="18" r:id="rId2"/>
  </sheets>
  <definedNames>
    <definedName name="_xlnm._FilterDatabase" localSheetId="1" hidden="1">'DS THONG BAO THU HOI DAT'!$A$7:$R$15</definedName>
    <definedName name="_xlnm._FilterDatabase" localSheetId="0" hidden="1">'TTr_DS THONG BAO THU HOI DAT'!$A$7:$Q$80</definedName>
    <definedName name="_xlnm.Print_Area" localSheetId="1">'DS THONG BAO THU HOI DAT'!$A$1:$S$20</definedName>
    <definedName name="_xlnm.Print_Area" localSheetId="0">'TTr_DS THONG BAO THU HOI DAT'!$A$1:$Q$35</definedName>
  </definedNames>
  <calcPr calcId="181029"/>
</workbook>
</file>

<file path=xl/calcChain.xml><?xml version="1.0" encoding="utf-8"?>
<calcChain xmlns="http://schemas.openxmlformats.org/spreadsheetml/2006/main">
  <c r="J7" i="18" l="1"/>
  <c r="L7" i="18"/>
  <c r="I7" i="18"/>
  <c r="M17" i="18" l="1"/>
  <c r="M81" i="19" l="1"/>
  <c r="M79" i="19"/>
  <c r="K78" i="19"/>
  <c r="K80" i="19" s="1"/>
  <c r="M80" i="19" s="1"/>
  <c r="K77" i="19"/>
  <c r="M77" i="19" s="1"/>
  <c r="K76" i="19"/>
  <c r="M76" i="19" s="1"/>
  <c r="K73" i="19"/>
  <c r="K75" i="19" s="1"/>
  <c r="M74" i="19" s="1"/>
  <c r="M71" i="19"/>
  <c r="M70" i="19"/>
  <c r="K68" i="19"/>
  <c r="M68" i="19" s="1"/>
  <c r="K67" i="19"/>
  <c r="M66" i="19" s="1"/>
  <c r="M65" i="19"/>
  <c r="M64" i="19"/>
  <c r="M63" i="19"/>
  <c r="M62" i="19"/>
  <c r="M61" i="19"/>
  <c r="M60" i="19"/>
  <c r="M59" i="19"/>
  <c r="K58" i="19"/>
  <c r="M58" i="19" s="1"/>
  <c r="M57" i="19"/>
  <c r="M56" i="19"/>
  <c r="K55" i="19"/>
  <c r="M55" i="19" s="1"/>
  <c r="M54" i="19"/>
  <c r="K54" i="19"/>
  <c r="K53" i="19"/>
  <c r="M53" i="19" s="1"/>
  <c r="K52" i="19"/>
  <c r="M52" i="19" s="1"/>
  <c r="K51" i="19"/>
  <c r="M51" i="19" s="1"/>
  <c r="K50" i="19"/>
  <c r="M50" i="19" s="1"/>
  <c r="M49" i="19"/>
  <c r="K49" i="19"/>
  <c r="M48" i="19"/>
  <c r="K47" i="19"/>
  <c r="M47" i="19" s="1"/>
  <c r="K46" i="19"/>
  <c r="M46" i="19" s="1"/>
  <c r="K45" i="19"/>
  <c r="M45" i="19" s="1"/>
  <c r="K44" i="19"/>
  <c r="M44" i="19" s="1"/>
  <c r="K43" i="19"/>
  <c r="L43" i="19" s="1"/>
  <c r="K42" i="19"/>
  <c r="L42" i="19" s="1"/>
  <c r="M42" i="19" s="1"/>
  <c r="K41" i="19"/>
  <c r="K40" i="19"/>
  <c r="K39" i="19"/>
  <c r="L39" i="19" s="1"/>
  <c r="K38" i="19"/>
  <c r="K37" i="19"/>
  <c r="M36" i="19" s="1"/>
  <c r="M35" i="19"/>
  <c r="K34" i="19"/>
  <c r="M34" i="19" s="1"/>
  <c r="K33" i="19"/>
  <c r="M33" i="19" s="1"/>
  <c r="M32" i="19"/>
  <c r="M31" i="19"/>
  <c r="M30" i="19"/>
  <c r="M29" i="19"/>
  <c r="M28" i="19"/>
  <c r="M27" i="19"/>
  <c r="M26" i="19"/>
  <c r="M25" i="19"/>
  <c r="M24" i="19"/>
  <c r="M23" i="19"/>
  <c r="M22" i="19"/>
  <c r="M21" i="19"/>
  <c r="M20" i="19"/>
  <c r="M19" i="19"/>
  <c r="K18" i="19"/>
  <c r="M18" i="19" s="1"/>
  <c r="K17" i="19"/>
  <c r="M17" i="19" s="1"/>
  <c r="K16" i="19"/>
  <c r="M16" i="19" s="1"/>
  <c r="K15" i="19"/>
  <c r="M15" i="19" s="1"/>
  <c r="K14" i="19"/>
  <c r="M14" i="19" s="1"/>
  <c r="K13" i="19"/>
  <c r="M13" i="19" s="1"/>
  <c r="K12" i="19"/>
  <c r="M12" i="19" s="1"/>
  <c r="K11" i="19"/>
  <c r="M11" i="19" s="1"/>
  <c r="M10" i="19"/>
  <c r="K10" i="19"/>
  <c r="K9" i="19"/>
  <c r="M9" i="19" s="1"/>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40" i="19" s="1"/>
  <c r="K8" i="19"/>
  <c r="M8" i="19" s="1"/>
  <c r="J7" i="19"/>
  <c r="I7" i="19"/>
  <c r="M72" i="19" l="1"/>
  <c r="M39" i="19"/>
  <c r="A41" i="19"/>
  <c r="A44" i="19"/>
  <c r="K7" i="19"/>
  <c r="M43" i="19"/>
  <c r="L38" i="19"/>
  <c r="L41" i="19"/>
  <c r="M41" i="19" s="1"/>
  <c r="M78" i="19"/>
  <c r="L40" i="19"/>
  <c r="M40" i="19" s="1"/>
  <c r="L7" i="19" l="1"/>
  <c r="M38" i="19"/>
  <c r="M7" i="19" s="1"/>
  <c r="A59" i="19"/>
  <c r="A60" i="19" s="1"/>
  <c r="A61" i="19" s="1"/>
  <c r="A62" i="19" s="1"/>
  <c r="A63" i="19" s="1"/>
  <c r="A64" i="19" s="1"/>
  <c r="A65" i="19" s="1"/>
  <c r="A66" i="19" s="1"/>
  <c r="A48" i="19"/>
  <c r="A52" i="19" s="1"/>
  <c r="A42" i="19"/>
  <c r="A43" i="19" s="1"/>
  <c r="A38" i="19" s="1"/>
  <c r="A58" i="19"/>
  <c r="A45" i="19"/>
  <c r="A49" i="19" s="1"/>
  <c r="A53" i="19" s="1"/>
  <c r="M16" i="18"/>
  <c r="N16" i="18" s="1"/>
  <c r="A68" i="19" l="1"/>
  <c r="A70" i="19" s="1"/>
  <c r="A72" i="19" s="1"/>
  <c r="A74" i="19" s="1"/>
  <c r="A76" i="19" s="1"/>
  <c r="A78" i="19" s="1"/>
  <c r="A80" i="19" s="1"/>
  <c r="A67" i="19"/>
  <c r="A69" i="19" s="1"/>
  <c r="A71" i="19" s="1"/>
  <c r="A73" i="19" s="1"/>
  <c r="A75" i="19" s="1"/>
  <c r="A77" i="19" s="1"/>
  <c r="A79" i="19" s="1"/>
  <c r="A46" i="19"/>
  <c r="A50" i="19" s="1"/>
  <c r="A39" i="19"/>
  <c r="A47" i="19" s="1"/>
  <c r="A51" i="19" s="1"/>
  <c r="A55" i="19" l="1"/>
  <c r="A57" i="19"/>
  <c r="A56" i="19"/>
  <c r="A54" i="19"/>
  <c r="M8" i="18" l="1"/>
  <c r="M15" i="18"/>
  <c r="N15" i="18" s="1"/>
  <c r="K14" i="18" l="1"/>
  <c r="M14" i="18" l="1"/>
  <c r="M7" i="18" s="1"/>
  <c r="K7" i="18"/>
</calcChain>
</file>

<file path=xl/sharedStrings.xml><?xml version="1.0" encoding="utf-8"?>
<sst xmlns="http://schemas.openxmlformats.org/spreadsheetml/2006/main" count="335" uniqueCount="84">
  <si>
    <t>Địa chỉ</t>
  </si>
  <si>
    <t>Ghi chú</t>
  </si>
  <si>
    <t>Loại đất</t>
  </si>
  <si>
    <t>Thôn Tân Mải</t>
  </si>
  <si>
    <t>LUC</t>
  </si>
  <si>
    <t>Thôn Phú Bản</t>
  </si>
  <si>
    <t>Vũ Văn Cát</t>
  </si>
  <si>
    <t>DANH SÁCH DỰ KIẾN THU HỒI</t>
  </si>
  <si>
    <t>DỰ ÁN: CỤM CÔNG NGHIỆP TÂN SỎI</t>
  </si>
  <si>
    <t>Thông tin trên bản đồ thu hồi</t>
  </si>
  <si>
    <t>Diện tích dự kiến thu hồi</t>
  </si>
  <si>
    <t>Số GCN</t>
  </si>
  <si>
    <t>Tờ 
 bản đồ
 số</t>
  </si>
  <si>
    <t>Thửa số</t>
  </si>
  <si>
    <t>Diện tích (m2)</t>
  </si>
  <si>
    <t>Tổng diện tích (m2)</t>
  </si>
  <si>
    <t>Diện tích đã thu hồi tại dự án ĐT.294</t>
  </si>
  <si>
    <t>Tổng diện tích thu hồi (m2)</t>
  </si>
  <si>
    <t>Trong Ao 191 của nhà Tình Liên</t>
  </si>
  <si>
    <t>DGT</t>
  </si>
  <si>
    <t>BCS</t>
  </si>
  <si>
    <t>Hộ dân chưa cung cấp GCN</t>
  </si>
  <si>
    <t>16a</t>
  </si>
  <si>
    <t>Hoàng Xuân Điều</t>
  </si>
  <si>
    <t>Số thứ tự thửa</t>
  </si>
  <si>
    <t>Trần Văn Mười</t>
  </si>
  <si>
    <t>HNK</t>
  </si>
  <si>
    <t>CLN</t>
  </si>
  <si>
    <t>NTS</t>
  </si>
  <si>
    <t>Đất ông Tình mua của hội nông dân và hội CCB</t>
  </si>
  <si>
    <t>Đặng Thế Yên</t>
  </si>
  <si>
    <t>Phạm Văn Lập</t>
  </si>
  <si>
    <t>UBND xã</t>
  </si>
  <si>
    <t>Thu hồi trong chỉ giới (m2)</t>
  </si>
  <si>
    <t>Thu hồi ngoài chỉ giới</t>
  </si>
  <si>
    <t>SKX</t>
  </si>
  <si>
    <t>98a</t>
  </si>
  <si>
    <t>Nguyễn Văn Chuyền</t>
  </si>
  <si>
    <t>98b</t>
  </si>
  <si>
    <t>Tên người đang sử dụng đất</t>
  </si>
  <si>
    <t>ONT</t>
  </si>
  <si>
    <t>Trần Tuấn Anh</t>
  </si>
  <si>
    <t>Bùi Thị Sen</t>
  </si>
  <si>
    <t>16b</t>
  </si>
  <si>
    <t>Mua của Nguyễn Văn Thịnh</t>
  </si>
  <si>
    <t>7a</t>
  </si>
  <si>
    <t>DNL</t>
  </si>
  <si>
    <t>Đinh Tiến Mạnh</t>
  </si>
  <si>
    <t>Nguyễn Thị Liên (Tình)</t>
  </si>
  <si>
    <t>Địa chỉ: xã Yên Thế, tỉnh Bắc Ninh</t>
  </si>
  <si>
    <t>Thông tin trên GCNQSDĐ</t>
  </si>
  <si>
    <t>Đất UBND xã</t>
  </si>
  <si>
    <t xml:space="preserve"> GCN QSDĐ tên Phạm Quang Dinh</t>
  </si>
  <si>
    <t xml:space="preserve">GCN QSDĐ tên Nguyễn Văn Chén  </t>
  </si>
  <si>
    <t xml:space="preserve"> GCN QSDĐ tên Ngô Văn Giang</t>
  </si>
  <si>
    <t xml:space="preserve"> GCN QSDĐ tên Nguyễn Quang Đăng</t>
  </si>
  <si>
    <t xml:space="preserve"> GCNQSDĐ tên Phạm Huy Đồng</t>
  </si>
  <si>
    <t>GCN QSDĐ tên Vũ Văn Cảnh</t>
  </si>
  <si>
    <t>GCN QSDĐ tên Nguyễn Văn Thắng</t>
  </si>
  <si>
    <t>(Kèm theo Tờ trình số         /TTr-PKT ngày     /4/2026 của phòng Kinh tế Yên Thế)</t>
  </si>
  <si>
    <t>21,22,15</t>
  </si>
  <si>
    <t>H33</t>
  </si>
  <si>
    <t>Mai Văn Vượng</t>
  </si>
  <si>
    <t>175, H40, 171</t>
  </si>
  <si>
    <t xml:space="preserve">bà Liên (Tự) đòi đất của ông Vượng, đã tạm ứng cho ông Vượng. </t>
  </si>
  <si>
    <t>Trong sổ mục kê ghi tên ông Vượng, nét chữ khác, ông Vượng nhận trên thực địa, thực tế ông Vượng lau không canh tác</t>
  </si>
  <si>
    <t>Diện tích thu hồi (m2)</t>
  </si>
  <si>
    <t>ông Điều sử dụng ổn định từ năm 2010 đến nay do mua lại của ông Nguyễn Thanh Tùng.</t>
  </si>
  <si>
    <t>Đã cấp GCN QSDĐ</t>
  </si>
  <si>
    <t>Gia đình bà Nở (mẹ đẻ ông Mười) khai hoang, sử dụng ổn định không tranh chấp từ năm 1988 đến nay.</t>
  </si>
  <si>
    <t>Gia đình ông Vũ Văn Cát khai hoang, sử dụng ổn định không tranh chấp từ năm 1988 đến nay.</t>
  </si>
  <si>
    <t>Đinh Tiến Mạnh đã được cấp GCN QSDĐ diện tích 370m2; 300m2 UBND xã gia cho gia đình ông Mạnh canh tác sử dụng nhưng chưa cấp GCN QSDĐ cho gia đình.</t>
  </si>
  <si>
    <t xml:space="preserve">Năm 2009 UBND huyện Yên Thế cấp GCN QSDĐ cho ông Nguyễn Thanh Tùng thuê đất, năm 2013 thu hồi GCN QSDĐ đã cấp. </t>
  </si>
  <si>
    <t>ông Điều sử dụng ổn định từ năm 2010 đến nay do mua lại đất khai hoang của một số hộ gia đình, cá nhân. Hiện trạng ông Điều trồng cây ăn quả</t>
  </si>
  <si>
    <t>Thông tin trên BĐ giải thửa, sổ mục kê</t>
  </si>
  <si>
    <t>450b</t>
  </si>
  <si>
    <t>STT</t>
  </si>
  <si>
    <t>Địa chỉ thửa đất</t>
  </si>
  <si>
    <t>BIỂU 2. DANH SÁCH  KẾT QUẢ XÁC MINH NGUỒN GỐC ĐẤT</t>
  </si>
  <si>
    <t>Chủ sử dụng đất</t>
  </si>
  <si>
    <t>UBND xã Yên Thế</t>
  </si>
  <si>
    <t>Hoàng Xuân Điều thuê đất trả tiền hàng năm</t>
  </si>
  <si>
    <t>Thu hồi ngoài chỉ giới (m2)</t>
  </si>
  <si>
    <t>(Kèm theo Thông báo số             /TB-UBND ngày        /7/2026 của UBND xã Yên Thế)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</si>
</sst>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scheme val="minor"/>
    </font>
    <font>
      <b/>
      <sz val="14"/>
      <color theme="1"/>
      <name val="Times New Roman"/>
      <family val="1"/>
    </font>
    <font>
      <sz val="14"/>
      <color theme="1"/>
      <name val="Times New Roman"/>
      <family val="1"/>
    </font>
    <font>
      <sz val="14"/>
      <color theme="1"/>
      <name val="Calibri"/>
      <family val="2"/>
      <scheme val="minor"/>
    </font>
    <font>
      <i/>
      <sz val="14"/>
      <color theme="1"/>
      <name val="Times New Roman"/>
      <family val="1"/>
    </font>
    <font>
      <b/>
      <sz val="12"/>
      <color theme="1"/>
      <name val="Times New Roman"/>
      <family val="1"/>
    </font>
    <font>
      <sz val="12"/>
      <color theme="1"/>
      <name val="Times New Roman"/>
      <family val="1"/>
    </font>
    <font>
      <i/>
      <sz val="12"/>
      <color theme="1"/>
      <name val="Times New Roman"/>
      <family val="1"/>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s>
  <cellStyleXfs count="1">
    <xf numFmtId="0" fontId="0" fillId="0" borderId="0"/>
  </cellStyleXfs>
  <cellXfs count="147">
    <xf numFmtId="0" fontId="0" fillId="0" borderId="0" xfId="0"/>
    <xf numFmtId="0" fontId="2" fillId="0" borderId="2" xfId="0" applyFont="1" applyFill="1" applyBorder="1" applyAlignment="1">
      <alignment vertical="center" wrapText="1"/>
    </xf>
    <xf numFmtId="0" fontId="2" fillId="0" borderId="0" xfId="0" applyFont="1" applyFill="1"/>
    <xf numFmtId="0" fontId="2" fillId="0" borderId="0" xfId="0" applyFont="1" applyFill="1" applyAlignment="1">
      <alignment wrapText="1"/>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wrapText="1"/>
    </xf>
    <xf numFmtId="164" fontId="2" fillId="0" borderId="2" xfId="0" applyNumberFormat="1" applyFont="1" applyFill="1" applyBorder="1" applyAlignment="1">
      <alignment horizontal="right" vertical="center" wrapText="1"/>
    </xf>
    <xf numFmtId="0" fontId="3" fillId="0" borderId="0" xfId="0" applyFont="1" applyFill="1"/>
    <xf numFmtId="0" fontId="2" fillId="0" borderId="2" xfId="0" applyFont="1" applyFill="1" applyBorder="1" applyAlignment="1">
      <alignment wrapText="1"/>
    </xf>
    <xf numFmtId="0" fontId="3" fillId="0" borderId="2" xfId="0" applyFont="1" applyFill="1" applyBorder="1"/>
    <xf numFmtId="0" fontId="3" fillId="0" borderId="2" xfId="0" applyFont="1" applyFill="1" applyBorder="1" applyAlignment="1">
      <alignment wrapText="1"/>
    </xf>
    <xf numFmtId="0" fontId="2"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right" vertical="center" wrapText="1"/>
    </xf>
    <xf numFmtId="0" fontId="2" fillId="0" borderId="5" xfId="0" applyFont="1" applyFill="1" applyBorder="1" applyAlignment="1">
      <alignment vertical="center" wrapText="1"/>
    </xf>
    <xf numFmtId="0" fontId="2" fillId="0" borderId="1" xfId="0" applyFont="1" applyFill="1" applyBorder="1" applyAlignment="1">
      <alignment vertical="center"/>
    </xf>
    <xf numFmtId="0" fontId="2" fillId="0" borderId="0" xfId="0" applyFont="1" applyFill="1" applyAlignment="1">
      <alignment horizontal="center"/>
    </xf>
    <xf numFmtId="0" fontId="2" fillId="0" borderId="5" xfId="0" applyFont="1" applyFill="1" applyBorder="1" applyAlignment="1">
      <alignment vertical="center"/>
    </xf>
    <xf numFmtId="164" fontId="1" fillId="0" borderId="2" xfId="0" applyNumberFormat="1" applyFont="1" applyFill="1" applyBorder="1" applyAlignment="1">
      <alignment horizontal="center" vertical="center" wrapText="1"/>
    </xf>
    <xf numFmtId="164" fontId="1" fillId="0" borderId="2"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4" fontId="2" fillId="0" borderId="0" xfId="0" applyNumberFormat="1" applyFont="1" applyFill="1"/>
    <xf numFmtId="164" fontId="2" fillId="0" borderId="1" xfId="0" applyNumberFormat="1" applyFont="1" applyFill="1" applyBorder="1" applyAlignment="1">
      <alignment vertical="center"/>
    </xf>
    <xf numFmtId="0" fontId="2" fillId="0" borderId="2" xfId="0" applyFont="1" applyFill="1" applyBorder="1" applyAlignment="1">
      <alignment vertical="center"/>
    </xf>
    <xf numFmtId="164" fontId="2" fillId="0" borderId="2" xfId="0" applyNumberFormat="1" applyFont="1" applyFill="1" applyBorder="1" applyAlignment="1">
      <alignment vertical="center"/>
    </xf>
    <xf numFmtId="165" fontId="2" fillId="0" borderId="2" xfId="0" applyNumberFormat="1" applyFont="1" applyFill="1" applyBorder="1" applyAlignment="1">
      <alignment horizontal="righ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vertical="center"/>
    </xf>
    <xf numFmtId="0" fontId="2" fillId="0" borderId="6" xfId="0" applyFont="1" applyFill="1" applyBorder="1" applyAlignment="1">
      <alignment wrapText="1"/>
    </xf>
    <xf numFmtId="164" fontId="2" fillId="0" borderId="4" xfId="0" applyNumberFormat="1" applyFont="1" applyFill="1" applyBorder="1" applyAlignment="1">
      <alignment vertical="center"/>
    </xf>
    <xf numFmtId="0" fontId="2" fillId="0" borderId="2" xfId="0" applyFont="1" applyFill="1" applyBorder="1" applyAlignment="1">
      <alignment horizontal="left"/>
    </xf>
    <xf numFmtId="164" fontId="2" fillId="0" borderId="2" xfId="0" applyNumberFormat="1" applyFont="1" applyFill="1" applyBorder="1"/>
    <xf numFmtId="0" fontId="2" fillId="0" borderId="2" xfId="0" applyFont="1" applyFill="1" applyBorder="1" applyAlignment="1"/>
    <xf numFmtId="0" fontId="2" fillId="0" borderId="0" xfId="0" applyFont="1" applyFill="1" applyAlignment="1"/>
    <xf numFmtId="164" fontId="1" fillId="0" borderId="2" xfId="0" applyNumberFormat="1" applyFont="1" applyFill="1" applyBorder="1" applyAlignment="1">
      <alignment horizontal="right" vertical="center" wrapText="1"/>
    </xf>
    <xf numFmtId="164" fontId="2" fillId="0" borderId="2" xfId="0" applyNumberFormat="1" applyFont="1" applyFill="1" applyBorder="1" applyAlignment="1">
      <alignment horizontal="right" vertical="center"/>
    </xf>
    <xf numFmtId="164" fontId="2" fillId="0" borderId="2" xfId="0" applyNumberFormat="1" applyFont="1" applyFill="1" applyBorder="1" applyAlignment="1">
      <alignment horizontal="right"/>
    </xf>
    <xf numFmtId="164" fontId="2" fillId="0" borderId="0" xfId="0" applyNumberFormat="1" applyFont="1" applyFill="1" applyAlignment="1">
      <alignment horizontal="right"/>
    </xf>
    <xf numFmtId="164" fontId="2" fillId="0" borderId="4" xfId="0" applyNumberFormat="1" applyFont="1" applyFill="1" applyBorder="1" applyAlignment="1">
      <alignment horizontal="right" vertical="center"/>
    </xf>
    <xf numFmtId="164"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2"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2" xfId="0" applyFont="1" applyFill="1" applyBorder="1"/>
    <xf numFmtId="0" fontId="1" fillId="0" borderId="2" xfId="0" applyFont="1" applyFill="1" applyBorder="1" applyAlignment="1">
      <alignment horizontal="center" vertical="center" wrapText="1"/>
    </xf>
    <xf numFmtId="0" fontId="2" fillId="0" borderId="2" xfId="0" applyFont="1" applyFill="1" applyBorder="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vertical="center" wrapText="1"/>
    </xf>
    <xf numFmtId="0" fontId="2" fillId="2" borderId="2" xfId="0" applyFont="1" applyFill="1" applyBorder="1"/>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vertical="center"/>
    </xf>
    <xf numFmtId="164" fontId="2" fillId="2" borderId="4" xfId="0" applyNumberFormat="1" applyFont="1" applyFill="1" applyBorder="1" applyAlignment="1">
      <alignment horizontal="center" vertical="center"/>
    </xf>
    <xf numFmtId="0" fontId="2" fillId="2" borderId="2" xfId="0" applyFont="1" applyFill="1" applyBorder="1" applyAlignment="1">
      <alignment vertical="center"/>
    </xf>
    <xf numFmtId="164" fontId="2" fillId="2" borderId="2" xfId="0" applyNumberFormat="1" applyFont="1" applyFill="1" applyBorder="1" applyAlignment="1">
      <alignment vertical="center"/>
    </xf>
    <xf numFmtId="165" fontId="2" fillId="2" borderId="2" xfId="0" applyNumberFormat="1" applyFont="1" applyFill="1" applyBorder="1" applyAlignment="1">
      <alignment horizontal="right" vertical="center" wrapText="1"/>
    </xf>
    <xf numFmtId="164" fontId="2" fillId="2" borderId="4" xfId="0" applyNumberFormat="1" applyFont="1" applyFill="1" applyBorder="1" applyAlignment="1">
      <alignment horizontal="right" vertical="center"/>
    </xf>
    <xf numFmtId="0" fontId="2" fillId="2" borderId="2" xfId="0" applyFont="1" applyFill="1" applyBorder="1" applyAlignment="1">
      <alignment horizontal="center"/>
    </xf>
    <xf numFmtId="0" fontId="2" fillId="2" borderId="6" xfId="0" applyFont="1" applyFill="1" applyBorder="1" applyAlignment="1">
      <alignment wrapText="1"/>
    </xf>
    <xf numFmtId="0" fontId="2" fillId="2" borderId="0" xfId="0" applyFont="1" applyFill="1"/>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2" fillId="3" borderId="2" xfId="0" applyFont="1" applyFill="1" applyBorder="1"/>
    <xf numFmtId="165" fontId="2" fillId="3" borderId="2" xfId="0" applyNumberFormat="1" applyFont="1" applyFill="1" applyBorder="1" applyAlignment="1">
      <alignment horizontal="right" vertical="center" wrapText="1"/>
    </xf>
    <xf numFmtId="164" fontId="2" fillId="3" borderId="2" xfId="0" applyNumberFormat="1" applyFont="1" applyFill="1" applyBorder="1" applyAlignment="1">
      <alignment horizontal="right" vertical="center"/>
    </xf>
    <xf numFmtId="0" fontId="2" fillId="3" borderId="2" xfId="0" applyFont="1" applyFill="1" applyBorder="1" applyAlignment="1">
      <alignment horizontal="right" vertical="center" wrapText="1"/>
    </xf>
    <xf numFmtId="164" fontId="2" fillId="3" borderId="2" xfId="0"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3" fillId="3" borderId="0" xfId="0" applyFont="1" applyFill="1"/>
    <xf numFmtId="0" fontId="6" fillId="0" borderId="0" xfId="0" applyFont="1" applyFill="1"/>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164" fontId="5" fillId="0" borderId="2" xfId="0" applyNumberFormat="1" applyFont="1" applyFill="1" applyBorder="1" applyAlignment="1">
      <alignment horizontal="center" vertical="center" wrapText="1"/>
    </xf>
    <xf numFmtId="0" fontId="6" fillId="0" borderId="2" xfId="0" applyFont="1" applyFill="1" applyBorder="1"/>
    <xf numFmtId="164" fontId="5"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right" vertical="center" wrapText="1"/>
    </xf>
    <xf numFmtId="165" fontId="6" fillId="0" borderId="2" xfId="0" applyNumberFormat="1" applyFont="1" applyFill="1" applyBorder="1" applyAlignment="1">
      <alignment horizontal="right" vertical="center" wrapText="1"/>
    </xf>
    <xf numFmtId="164" fontId="6" fillId="0" borderId="2" xfId="0" applyNumberFormat="1" applyFont="1" applyFill="1" applyBorder="1" applyAlignment="1">
      <alignment horizontal="right" vertical="center"/>
    </xf>
    <xf numFmtId="0" fontId="6" fillId="0" borderId="2" xfId="0" applyFont="1" applyFill="1" applyBorder="1" applyAlignment="1">
      <alignment horizontal="center" vertical="center" wrapText="1"/>
    </xf>
    <xf numFmtId="0" fontId="8" fillId="0" borderId="0" xfId="0" applyFont="1" applyFill="1"/>
    <xf numFmtId="0" fontId="6" fillId="0" borderId="2" xfId="0" applyFont="1" applyFill="1" applyBorder="1" applyAlignment="1">
      <alignment vertical="center"/>
    </xf>
    <xf numFmtId="164" fontId="6" fillId="0" borderId="2" xfId="0" applyNumberFormat="1" applyFont="1" applyFill="1" applyBorder="1" applyAlignment="1">
      <alignment vertical="center"/>
    </xf>
    <xf numFmtId="0" fontId="8" fillId="0" borderId="2" xfId="0" applyFont="1" applyFill="1" applyBorder="1"/>
    <xf numFmtId="0" fontId="8" fillId="0" borderId="2" xfId="0" applyFont="1" applyFill="1" applyBorder="1" applyAlignment="1">
      <alignment wrapText="1"/>
    </xf>
    <xf numFmtId="0" fontId="6" fillId="0" borderId="2" xfId="0" applyFont="1" applyFill="1" applyBorder="1" applyAlignment="1">
      <alignment wrapText="1"/>
    </xf>
    <xf numFmtId="0" fontId="6" fillId="0" borderId="0" xfId="0" applyFont="1" applyFill="1" applyAlignment="1"/>
    <xf numFmtId="164" fontId="6" fillId="0" borderId="0" xfId="0" applyNumberFormat="1" applyFont="1" applyFill="1"/>
    <xf numFmtId="164" fontId="6" fillId="0" borderId="0" xfId="0" applyNumberFormat="1" applyFont="1" applyFill="1" applyAlignment="1">
      <alignment horizontal="right"/>
    </xf>
    <xf numFmtId="0" fontId="6"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center" vertical="center"/>
    </xf>
    <xf numFmtId="0" fontId="6" fillId="0" borderId="2" xfId="0" applyFont="1" applyFill="1" applyBorder="1" applyAlignment="1">
      <alignment horizontal="right" vertical="center"/>
    </xf>
    <xf numFmtId="0" fontId="5" fillId="0" borderId="2" xfId="0" applyFont="1" applyFill="1" applyBorder="1" applyAlignment="1">
      <alignment horizontal="center" vertical="center" wrapText="1"/>
    </xf>
    <xf numFmtId="164" fontId="2" fillId="0" borderId="3"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10" xfId="0" applyFont="1" applyFill="1" applyBorder="1" applyAlignment="1">
      <alignment vertical="center"/>
    </xf>
    <xf numFmtId="164" fontId="2" fillId="0" borderId="3" xfId="0" applyNumberFormat="1" applyFont="1" applyFill="1" applyBorder="1" applyAlignment="1">
      <alignment horizontal="center" vertical="center"/>
    </xf>
    <xf numFmtId="164" fontId="2" fillId="0" borderId="10" xfId="0" applyNumberFormat="1" applyFont="1" applyFill="1" applyBorder="1" applyAlignment="1">
      <alignment horizontal="center" vertical="center"/>
    </xf>
    <xf numFmtId="0" fontId="2" fillId="0" borderId="4" xfId="0" applyFont="1" applyFill="1" applyBorder="1" applyAlignment="1">
      <alignment vertical="center"/>
    </xf>
    <xf numFmtId="164" fontId="2" fillId="0" borderId="4" xfId="0" applyNumberFormat="1" applyFont="1" applyFill="1" applyBorder="1" applyAlignment="1">
      <alignment horizontal="center" vertical="center"/>
    </xf>
    <xf numFmtId="164" fontId="2" fillId="0" borderId="1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1" xfId="0" applyFont="1" applyFill="1" applyBorder="1" applyAlignment="1">
      <alignment vertical="center"/>
    </xf>
    <xf numFmtId="0" fontId="1" fillId="0" borderId="0" xfId="0" applyFont="1" applyFill="1" applyAlignment="1">
      <alignment horizontal="center" vertical="center" wrapText="1"/>
    </xf>
    <xf numFmtId="0" fontId="4"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xf numFmtId="0" fontId="2" fillId="0" borderId="2" xfId="0" applyFont="1" applyFill="1" applyBorder="1" applyAlignment="1">
      <alignment horizontal="center"/>
    </xf>
    <xf numFmtId="0" fontId="1" fillId="0" borderId="2" xfId="0" applyFont="1" applyFill="1" applyBorder="1" applyAlignment="1">
      <alignmen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xf numFmtId="0" fontId="5" fillId="0" borderId="2" xfId="0" applyFont="1" applyFill="1" applyBorder="1" applyAlignment="1">
      <alignment horizontal="center" vertical="center" wrapText="1"/>
    </xf>
    <xf numFmtId="0" fontId="6" fillId="0" borderId="2" xfId="0" applyFont="1" applyFill="1" applyBorder="1" applyAlignment="1">
      <alignment horizont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7"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164" fontId="6" fillId="0" borderId="10"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3" xfId="0" applyNumberFormat="1" applyFont="1" applyFill="1" applyBorder="1" applyAlignment="1">
      <alignment horizontal="right" vertical="center"/>
    </xf>
    <xf numFmtId="164" fontId="6" fillId="0" borderId="10" xfId="0" applyNumberFormat="1" applyFont="1" applyFill="1" applyBorder="1" applyAlignment="1">
      <alignment horizontal="right" vertical="center"/>
    </xf>
    <xf numFmtId="164" fontId="6" fillId="0" borderId="4" xfId="0" applyNumberFormat="1" applyFont="1" applyFill="1" applyBorder="1" applyAlignment="1">
      <alignment horizontal="right" vertical="center"/>
    </xf>
    <xf numFmtId="0" fontId="6" fillId="0" borderId="10" xfId="0" applyFont="1" applyFill="1" applyBorder="1" applyAlignment="1">
      <alignment horizontal="center" vertical="center" wrapText="1"/>
    </xf>
    <xf numFmtId="165" fontId="6" fillId="0"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370"/>
  <sheetViews>
    <sheetView topLeftCell="A13" zoomScale="80" zoomScaleNormal="80" zoomScaleSheetLayoutView="55" workbookViewId="0">
      <selection activeCell="A30" sqref="A30:XFD30"/>
    </sheetView>
  </sheetViews>
  <sheetFormatPr defaultColWidth="14.3984375" defaultRowHeight="15" customHeight="1" x14ac:dyDescent="0.35"/>
  <cols>
    <col min="1" max="1" width="8" style="2" customWidth="1"/>
    <col min="2" max="2" width="27" style="2" customWidth="1"/>
    <col min="3" max="3" width="16.59765625" style="2" customWidth="1"/>
    <col min="4" max="4" width="6" style="2" customWidth="1"/>
    <col min="5" max="5" width="10" style="2" customWidth="1"/>
    <col min="6" max="6" width="9" style="2" customWidth="1"/>
    <col min="7" max="7" width="8.8984375" style="2" customWidth="1"/>
    <col min="8" max="8" width="10.296875" style="34" customWidth="1"/>
    <col min="9" max="9" width="12" style="22" customWidth="1"/>
    <col min="10" max="10" width="9.8984375" style="2" hidden="1" customWidth="1"/>
    <col min="11" max="11" width="11.3984375" style="22" customWidth="1"/>
    <col min="12" max="12" width="10.296875" style="22" customWidth="1"/>
    <col min="13" max="13" width="13.69921875" style="38" customWidth="1"/>
    <col min="14" max="14" width="16.59765625" style="17" customWidth="1"/>
    <col min="15" max="15" width="9.8984375" style="2" hidden="1" customWidth="1"/>
    <col min="16" max="16" width="13.19921875" style="2" hidden="1" customWidth="1"/>
    <col min="17" max="17" width="41" style="2" customWidth="1"/>
    <col min="18" max="16384" width="14.3984375" style="2"/>
  </cols>
  <sheetData>
    <row r="1" spans="1:17" ht="30.85" customHeight="1" x14ac:dyDescent="0.35">
      <c r="A1" s="112" t="s">
        <v>7</v>
      </c>
      <c r="B1" s="112"/>
      <c r="C1" s="112"/>
      <c r="D1" s="112"/>
      <c r="E1" s="112"/>
      <c r="F1" s="112"/>
      <c r="G1" s="112"/>
      <c r="H1" s="112"/>
      <c r="I1" s="112"/>
      <c r="J1" s="112"/>
      <c r="K1" s="112"/>
      <c r="L1" s="112"/>
      <c r="M1" s="112"/>
      <c r="N1" s="112"/>
      <c r="O1" s="112"/>
      <c r="P1" s="112"/>
      <c r="Q1" s="112"/>
    </row>
    <row r="2" spans="1:17" ht="22.5" customHeight="1" x14ac:dyDescent="0.35">
      <c r="A2" s="112" t="s">
        <v>8</v>
      </c>
      <c r="B2" s="112"/>
      <c r="C2" s="112"/>
      <c r="D2" s="112"/>
      <c r="E2" s="112"/>
      <c r="F2" s="112"/>
      <c r="G2" s="112"/>
      <c r="H2" s="112"/>
      <c r="I2" s="112"/>
      <c r="J2" s="112"/>
      <c r="K2" s="112"/>
      <c r="L2" s="112"/>
      <c r="M2" s="112"/>
      <c r="N2" s="112"/>
      <c r="O2" s="112"/>
      <c r="P2" s="112"/>
      <c r="Q2" s="112"/>
    </row>
    <row r="3" spans="1:17" ht="21.05" customHeight="1" x14ac:dyDescent="0.35">
      <c r="A3" s="112" t="s">
        <v>49</v>
      </c>
      <c r="B3" s="112"/>
      <c r="C3" s="112"/>
      <c r="D3" s="112"/>
      <c r="E3" s="112"/>
      <c r="F3" s="112"/>
      <c r="G3" s="112"/>
      <c r="H3" s="112"/>
      <c r="I3" s="112"/>
      <c r="J3" s="112"/>
      <c r="K3" s="112"/>
      <c r="L3" s="112"/>
      <c r="M3" s="112"/>
      <c r="N3" s="112"/>
      <c r="O3" s="112"/>
      <c r="P3" s="112"/>
      <c r="Q3" s="112"/>
    </row>
    <row r="4" spans="1:17" ht="21.05" customHeight="1" x14ac:dyDescent="0.35">
      <c r="A4" s="113" t="s">
        <v>59</v>
      </c>
      <c r="B4" s="113"/>
      <c r="C4" s="113"/>
      <c r="D4" s="113"/>
      <c r="E4" s="113"/>
      <c r="F4" s="113"/>
      <c r="G4" s="113"/>
      <c r="H4" s="113"/>
      <c r="I4" s="113"/>
      <c r="J4" s="113"/>
      <c r="K4" s="113"/>
      <c r="L4" s="113"/>
      <c r="M4" s="113"/>
      <c r="N4" s="113"/>
      <c r="O4" s="113"/>
      <c r="P4" s="113"/>
      <c r="Q4" s="113"/>
    </row>
    <row r="5" spans="1:17" ht="52.3" customHeight="1" x14ac:dyDescent="0.35">
      <c r="A5" s="114" t="s">
        <v>24</v>
      </c>
      <c r="B5" s="114" t="s">
        <v>39</v>
      </c>
      <c r="C5" s="114" t="s">
        <v>0</v>
      </c>
      <c r="D5" s="114" t="s">
        <v>50</v>
      </c>
      <c r="E5" s="116"/>
      <c r="F5" s="116"/>
      <c r="G5" s="114" t="s">
        <v>9</v>
      </c>
      <c r="H5" s="116"/>
      <c r="I5" s="116"/>
      <c r="J5" s="114" t="s">
        <v>10</v>
      </c>
      <c r="K5" s="116"/>
      <c r="L5" s="116"/>
      <c r="M5" s="116"/>
      <c r="N5" s="114" t="s">
        <v>2</v>
      </c>
      <c r="O5" s="114" t="s">
        <v>1</v>
      </c>
      <c r="P5" s="117" t="s">
        <v>11</v>
      </c>
      <c r="Q5" s="118" t="s">
        <v>1</v>
      </c>
    </row>
    <row r="6" spans="1:17" ht="103.7" x14ac:dyDescent="0.35">
      <c r="A6" s="115"/>
      <c r="B6" s="115"/>
      <c r="C6" s="115"/>
      <c r="D6" s="46" t="s">
        <v>12</v>
      </c>
      <c r="E6" s="46" t="s">
        <v>13</v>
      </c>
      <c r="F6" s="46" t="s">
        <v>14</v>
      </c>
      <c r="G6" s="46" t="s">
        <v>12</v>
      </c>
      <c r="H6" s="44" t="s">
        <v>13</v>
      </c>
      <c r="I6" s="19" t="s">
        <v>15</v>
      </c>
      <c r="J6" s="46" t="s">
        <v>16</v>
      </c>
      <c r="K6" s="19" t="s">
        <v>33</v>
      </c>
      <c r="L6" s="19" t="s">
        <v>34</v>
      </c>
      <c r="M6" s="35" t="s">
        <v>17</v>
      </c>
      <c r="N6" s="116"/>
      <c r="O6" s="115"/>
      <c r="P6" s="115"/>
      <c r="Q6" s="119"/>
    </row>
    <row r="7" spans="1:17" ht="17.850000000000001" x14ac:dyDescent="0.35">
      <c r="A7" s="45"/>
      <c r="B7" s="44"/>
      <c r="C7" s="44"/>
      <c r="D7" s="44"/>
      <c r="E7" s="44"/>
      <c r="F7" s="44"/>
      <c r="G7" s="44"/>
      <c r="H7" s="44"/>
      <c r="I7" s="20">
        <f>SUM(I8:I81)</f>
        <v>78963.999999999985</v>
      </c>
      <c r="J7" s="20">
        <f>SUM(J8:J81)</f>
        <v>0</v>
      </c>
      <c r="K7" s="20">
        <f>SUM(K8:K81)</f>
        <v>33800.500000000007</v>
      </c>
      <c r="L7" s="20">
        <f>SUM(L8:L81)</f>
        <v>0</v>
      </c>
      <c r="M7" s="35">
        <f>SUM(M8:M81)</f>
        <v>33800.500000000007</v>
      </c>
      <c r="N7" s="46"/>
      <c r="O7" s="44"/>
      <c r="P7" s="1"/>
      <c r="Q7" s="45"/>
    </row>
    <row r="8" spans="1:17" s="7" customFormat="1" ht="36" customHeight="1" x14ac:dyDescent="0.35">
      <c r="A8" s="4">
        <v>1</v>
      </c>
      <c r="B8" s="1" t="s">
        <v>30</v>
      </c>
      <c r="C8" s="24" t="s">
        <v>5</v>
      </c>
      <c r="D8" s="5"/>
      <c r="E8" s="5"/>
      <c r="F8" s="1"/>
      <c r="G8" s="24">
        <v>25</v>
      </c>
      <c r="H8" s="1">
        <v>311</v>
      </c>
      <c r="I8" s="21">
        <v>214</v>
      </c>
      <c r="J8" s="5"/>
      <c r="K8" s="25">
        <f>I8</f>
        <v>214</v>
      </c>
      <c r="L8" s="26">
        <v>0</v>
      </c>
      <c r="M8" s="36">
        <f>K8+L8</f>
        <v>214</v>
      </c>
      <c r="N8" s="43" t="s">
        <v>4</v>
      </c>
      <c r="O8" s="1"/>
      <c r="P8" s="1"/>
      <c r="Q8" s="1"/>
    </row>
    <row r="9" spans="1:17" s="7" customFormat="1" ht="17.850000000000001" x14ac:dyDescent="0.35">
      <c r="A9" s="4">
        <f t="shared" ref="A9:A67" si="0">IF(B9=B8,A8,A8+1)</f>
        <v>1</v>
      </c>
      <c r="B9" s="1" t="s">
        <v>30</v>
      </c>
      <c r="C9" s="24" t="s">
        <v>5</v>
      </c>
      <c r="D9" s="5"/>
      <c r="E9" s="5"/>
      <c r="F9" s="5"/>
      <c r="G9" s="24">
        <v>25</v>
      </c>
      <c r="H9" s="1">
        <v>310</v>
      </c>
      <c r="I9" s="21">
        <v>52</v>
      </c>
      <c r="J9" s="5"/>
      <c r="K9" s="25">
        <f>I9</f>
        <v>52</v>
      </c>
      <c r="L9" s="26">
        <v>0</v>
      </c>
      <c r="M9" s="36">
        <f t="shared" ref="M9:M77" si="1">K9+L9</f>
        <v>52</v>
      </c>
      <c r="N9" s="43" t="s">
        <v>4</v>
      </c>
      <c r="O9" s="1"/>
      <c r="P9" s="1"/>
      <c r="Q9" s="1"/>
    </row>
    <row r="10" spans="1:17" ht="17.850000000000001" x14ac:dyDescent="0.35">
      <c r="A10" s="4">
        <f t="shared" si="0"/>
        <v>1</v>
      </c>
      <c r="B10" s="45" t="s">
        <v>30</v>
      </c>
      <c r="C10" s="45" t="s">
        <v>5</v>
      </c>
      <c r="D10" s="45">
        <v>14</v>
      </c>
      <c r="E10" s="45">
        <v>58</v>
      </c>
      <c r="F10" s="45">
        <v>262</v>
      </c>
      <c r="G10" s="24">
        <v>25</v>
      </c>
      <c r="H10" s="24">
        <v>313</v>
      </c>
      <c r="I10" s="25">
        <v>262</v>
      </c>
      <c r="J10" s="24"/>
      <c r="K10" s="25">
        <f>I10</f>
        <v>262</v>
      </c>
      <c r="L10" s="26">
        <v>0</v>
      </c>
      <c r="M10" s="36">
        <f t="shared" si="1"/>
        <v>262</v>
      </c>
      <c r="N10" s="47" t="s">
        <v>4</v>
      </c>
      <c r="O10" s="45"/>
      <c r="P10" s="8"/>
      <c r="Q10" s="45"/>
    </row>
    <row r="11" spans="1:17" ht="17.850000000000001" x14ac:dyDescent="0.35">
      <c r="A11" s="4">
        <f t="shared" si="0"/>
        <v>1</v>
      </c>
      <c r="B11" s="45" t="s">
        <v>30</v>
      </c>
      <c r="C11" s="45" t="s">
        <v>5</v>
      </c>
      <c r="D11" s="5">
        <v>14</v>
      </c>
      <c r="E11" s="5">
        <v>94</v>
      </c>
      <c r="F11" s="5">
        <v>389</v>
      </c>
      <c r="G11" s="24">
        <v>25</v>
      </c>
      <c r="H11" s="24">
        <v>314</v>
      </c>
      <c r="I11" s="25">
        <v>389.1</v>
      </c>
      <c r="J11" s="24"/>
      <c r="K11" s="25">
        <f t="shared" ref="K11:K18" si="2">I11</f>
        <v>389.1</v>
      </c>
      <c r="L11" s="26">
        <v>0</v>
      </c>
      <c r="M11" s="36">
        <f t="shared" si="1"/>
        <v>389.1</v>
      </c>
      <c r="N11" s="47" t="s">
        <v>4</v>
      </c>
      <c r="O11" s="45"/>
      <c r="P11" s="8"/>
      <c r="Q11" s="31" t="s">
        <v>52</v>
      </c>
    </row>
    <row r="12" spans="1:17" ht="17.850000000000001" x14ac:dyDescent="0.35">
      <c r="A12" s="4">
        <f t="shared" si="0"/>
        <v>1</v>
      </c>
      <c r="B12" s="45" t="s">
        <v>30</v>
      </c>
      <c r="C12" s="45" t="s">
        <v>5</v>
      </c>
      <c r="D12" s="5">
        <v>14</v>
      </c>
      <c r="E12" s="5">
        <v>95</v>
      </c>
      <c r="F12" s="5">
        <v>453</v>
      </c>
      <c r="G12" s="24">
        <v>25</v>
      </c>
      <c r="H12" s="24">
        <v>315</v>
      </c>
      <c r="I12" s="25">
        <v>450.3</v>
      </c>
      <c r="J12" s="24"/>
      <c r="K12" s="25">
        <f t="shared" si="2"/>
        <v>450.3</v>
      </c>
      <c r="L12" s="26">
        <v>0</v>
      </c>
      <c r="M12" s="36">
        <f t="shared" si="1"/>
        <v>450.3</v>
      </c>
      <c r="N12" s="47" t="s">
        <v>4</v>
      </c>
      <c r="O12" s="45"/>
      <c r="P12" s="8"/>
      <c r="Q12" s="31" t="s">
        <v>53</v>
      </c>
    </row>
    <row r="13" spans="1:17" ht="17.850000000000001" x14ac:dyDescent="0.35">
      <c r="A13" s="4">
        <f t="shared" si="0"/>
        <v>1</v>
      </c>
      <c r="B13" s="45" t="s">
        <v>30</v>
      </c>
      <c r="C13" s="45" t="s">
        <v>5</v>
      </c>
      <c r="D13" s="5">
        <v>14</v>
      </c>
      <c r="E13" s="1">
        <v>96</v>
      </c>
      <c r="F13" s="1">
        <v>494</v>
      </c>
      <c r="G13" s="24">
        <v>25</v>
      </c>
      <c r="H13" s="24">
        <v>316</v>
      </c>
      <c r="I13" s="25">
        <v>494</v>
      </c>
      <c r="J13" s="24"/>
      <c r="K13" s="25">
        <f t="shared" si="2"/>
        <v>494</v>
      </c>
      <c r="L13" s="26">
        <v>0</v>
      </c>
      <c r="M13" s="36">
        <f t="shared" si="1"/>
        <v>494</v>
      </c>
      <c r="N13" s="47" t="s">
        <v>4</v>
      </c>
      <c r="O13" s="45"/>
      <c r="P13" s="8"/>
      <c r="Q13" s="31" t="s">
        <v>54</v>
      </c>
    </row>
    <row r="14" spans="1:17" ht="17.850000000000001" x14ac:dyDescent="0.35">
      <c r="A14" s="4">
        <f t="shared" si="0"/>
        <v>1</v>
      </c>
      <c r="B14" s="45" t="s">
        <v>30</v>
      </c>
      <c r="C14" s="45" t="s">
        <v>5</v>
      </c>
      <c r="D14" s="5">
        <v>14</v>
      </c>
      <c r="E14" s="1">
        <v>97</v>
      </c>
      <c r="F14" s="27">
        <v>451</v>
      </c>
      <c r="G14" s="24">
        <v>25</v>
      </c>
      <c r="H14" s="24">
        <v>317</v>
      </c>
      <c r="I14" s="25">
        <v>451</v>
      </c>
      <c r="J14" s="24"/>
      <c r="K14" s="25">
        <f t="shared" si="2"/>
        <v>451</v>
      </c>
      <c r="L14" s="26">
        <v>0</v>
      </c>
      <c r="M14" s="36">
        <f t="shared" si="1"/>
        <v>451</v>
      </c>
      <c r="N14" s="47" t="s">
        <v>4</v>
      </c>
      <c r="O14" s="45"/>
      <c r="P14" s="8"/>
      <c r="Q14" s="31" t="s">
        <v>55</v>
      </c>
    </row>
    <row r="15" spans="1:17" ht="17.850000000000001" x14ac:dyDescent="0.35">
      <c r="A15" s="4">
        <f>IF(B15=B14,A14,A14+1)</f>
        <v>1</v>
      </c>
      <c r="B15" s="45" t="s">
        <v>30</v>
      </c>
      <c r="C15" s="45" t="s">
        <v>5</v>
      </c>
      <c r="D15" s="5">
        <v>14</v>
      </c>
      <c r="E15" s="5">
        <v>115</v>
      </c>
      <c r="F15" s="5">
        <v>184</v>
      </c>
      <c r="G15" s="24">
        <v>25</v>
      </c>
      <c r="H15" s="24">
        <v>201</v>
      </c>
      <c r="I15" s="25">
        <v>184.6</v>
      </c>
      <c r="J15" s="24"/>
      <c r="K15" s="25">
        <f t="shared" si="2"/>
        <v>184.6</v>
      </c>
      <c r="L15" s="26">
        <v>0</v>
      </c>
      <c r="M15" s="36">
        <f t="shared" si="1"/>
        <v>184.6</v>
      </c>
      <c r="N15" s="47" t="s">
        <v>4</v>
      </c>
      <c r="O15" s="45"/>
      <c r="P15" s="8"/>
      <c r="Q15" s="31" t="s">
        <v>56</v>
      </c>
    </row>
    <row r="16" spans="1:17" ht="17.850000000000001" x14ac:dyDescent="0.35">
      <c r="A16" s="4">
        <f>IF(B16=B15,A15,A15+1)</f>
        <v>1</v>
      </c>
      <c r="B16" s="45" t="s">
        <v>30</v>
      </c>
      <c r="C16" s="45" t="s">
        <v>5</v>
      </c>
      <c r="D16" s="5">
        <v>14</v>
      </c>
      <c r="E16" s="5">
        <v>116</v>
      </c>
      <c r="F16" s="5">
        <v>212</v>
      </c>
      <c r="G16" s="24">
        <v>25</v>
      </c>
      <c r="H16" s="24">
        <v>302</v>
      </c>
      <c r="I16" s="25">
        <v>211.6</v>
      </c>
      <c r="J16" s="24"/>
      <c r="K16" s="25">
        <f t="shared" si="2"/>
        <v>211.6</v>
      </c>
      <c r="L16" s="26">
        <v>0</v>
      </c>
      <c r="M16" s="36">
        <f t="shared" si="1"/>
        <v>211.6</v>
      </c>
      <c r="N16" s="47" t="s">
        <v>4</v>
      </c>
      <c r="O16" s="45"/>
      <c r="P16" s="8"/>
      <c r="Q16" s="31" t="s">
        <v>56</v>
      </c>
    </row>
    <row r="17" spans="1:17" ht="17.850000000000001" x14ac:dyDescent="0.35">
      <c r="A17" s="4">
        <f>IF(B17=B16,A16,A16+1)</f>
        <v>1</v>
      </c>
      <c r="B17" s="45" t="s">
        <v>30</v>
      </c>
      <c r="C17" s="45" t="s">
        <v>5</v>
      </c>
      <c r="D17" s="5">
        <v>14</v>
      </c>
      <c r="E17" s="5">
        <v>117</v>
      </c>
      <c r="F17" s="1">
        <v>296</v>
      </c>
      <c r="G17" s="24">
        <v>25</v>
      </c>
      <c r="H17" s="24">
        <v>318</v>
      </c>
      <c r="I17" s="25">
        <v>82.6</v>
      </c>
      <c r="J17" s="24"/>
      <c r="K17" s="25">
        <f t="shared" si="2"/>
        <v>82.6</v>
      </c>
      <c r="L17" s="26">
        <v>0</v>
      </c>
      <c r="M17" s="36">
        <f t="shared" si="1"/>
        <v>82.6</v>
      </c>
      <c r="N17" s="47" t="s">
        <v>4</v>
      </c>
      <c r="O17" s="45"/>
      <c r="P17" s="8"/>
      <c r="Q17" s="31" t="s">
        <v>57</v>
      </c>
    </row>
    <row r="18" spans="1:17" ht="17.850000000000001" x14ac:dyDescent="0.35">
      <c r="A18" s="4">
        <f>IF(B18=B17,A17,A17+1)</f>
        <v>1</v>
      </c>
      <c r="B18" s="45" t="s">
        <v>30</v>
      </c>
      <c r="C18" s="45" t="s">
        <v>5</v>
      </c>
      <c r="D18" s="5">
        <v>14</v>
      </c>
      <c r="E18" s="5">
        <v>98</v>
      </c>
      <c r="F18" s="1">
        <v>590</v>
      </c>
      <c r="G18" s="24">
        <v>25</v>
      </c>
      <c r="H18" s="24">
        <v>312</v>
      </c>
      <c r="I18" s="25">
        <v>591.5</v>
      </c>
      <c r="J18" s="24"/>
      <c r="K18" s="25">
        <f t="shared" si="2"/>
        <v>591.5</v>
      </c>
      <c r="L18" s="26">
        <v>0</v>
      </c>
      <c r="M18" s="36">
        <f t="shared" si="1"/>
        <v>591.5</v>
      </c>
      <c r="N18" s="47" t="s">
        <v>4</v>
      </c>
      <c r="O18" s="45"/>
      <c r="P18" s="8"/>
      <c r="Q18" s="31" t="s">
        <v>58</v>
      </c>
    </row>
    <row r="19" spans="1:17" s="7" customFormat="1" ht="23.2" customHeight="1" x14ac:dyDescent="0.35">
      <c r="A19" s="4">
        <f>IF(B19=B18,A18,A18+1)</f>
        <v>2</v>
      </c>
      <c r="B19" s="1" t="s">
        <v>23</v>
      </c>
      <c r="C19" s="1" t="s">
        <v>3</v>
      </c>
      <c r="D19" s="1"/>
      <c r="E19" s="5"/>
      <c r="F19" s="1"/>
      <c r="G19" s="5">
        <v>29</v>
      </c>
      <c r="H19" s="1">
        <v>160</v>
      </c>
      <c r="I19" s="6">
        <v>7207.6</v>
      </c>
      <c r="J19" s="5"/>
      <c r="K19" s="6">
        <v>4876.2</v>
      </c>
      <c r="L19" s="26">
        <v>0</v>
      </c>
      <c r="M19" s="36">
        <f t="shared" si="1"/>
        <v>4876.2</v>
      </c>
      <c r="N19" s="43" t="s">
        <v>20</v>
      </c>
      <c r="O19" s="1"/>
      <c r="P19" s="1"/>
      <c r="Q19" s="45" t="s">
        <v>51</v>
      </c>
    </row>
    <row r="20" spans="1:17" s="7" customFormat="1" ht="30.7" customHeight="1" x14ac:dyDescent="0.35">
      <c r="A20" s="4">
        <f t="shared" si="0"/>
        <v>2</v>
      </c>
      <c r="B20" s="24" t="s">
        <v>23</v>
      </c>
      <c r="C20" s="24" t="s">
        <v>5</v>
      </c>
      <c r="D20" s="24">
        <v>14</v>
      </c>
      <c r="E20" s="24">
        <v>516</v>
      </c>
      <c r="F20" s="24">
        <v>4098.2</v>
      </c>
      <c r="G20" s="24">
        <v>30</v>
      </c>
      <c r="H20" s="24">
        <v>148</v>
      </c>
      <c r="I20" s="25">
        <v>10019.4</v>
      </c>
      <c r="J20" s="24"/>
      <c r="K20" s="25">
        <v>6248</v>
      </c>
      <c r="L20" s="26">
        <v>0</v>
      </c>
      <c r="M20" s="36">
        <f t="shared" si="1"/>
        <v>6248</v>
      </c>
      <c r="N20" s="4" t="s">
        <v>35</v>
      </c>
      <c r="O20" s="24"/>
      <c r="P20" s="1"/>
      <c r="Q20" s="24"/>
    </row>
    <row r="21" spans="1:17" s="7" customFormat="1" ht="17.850000000000001" x14ac:dyDescent="0.35">
      <c r="A21" s="4">
        <f t="shared" si="0"/>
        <v>3</v>
      </c>
      <c r="B21" s="1" t="s">
        <v>32</v>
      </c>
      <c r="C21" s="1" t="s">
        <v>5</v>
      </c>
      <c r="D21" s="1"/>
      <c r="E21" s="5"/>
      <c r="F21" s="1"/>
      <c r="G21" s="5">
        <v>30</v>
      </c>
      <c r="H21" s="1">
        <v>43</v>
      </c>
      <c r="I21" s="6">
        <v>143.30000000000001</v>
      </c>
      <c r="J21" s="5"/>
      <c r="K21" s="6">
        <v>143.30000000000001</v>
      </c>
      <c r="L21" s="26">
        <v>0</v>
      </c>
      <c r="M21" s="36">
        <f t="shared" si="1"/>
        <v>143.30000000000001</v>
      </c>
      <c r="N21" s="43" t="s">
        <v>19</v>
      </c>
      <c r="O21" s="1"/>
      <c r="P21" s="1"/>
      <c r="Q21" s="45"/>
    </row>
    <row r="22" spans="1:17" s="7" customFormat="1" ht="17.850000000000001" x14ac:dyDescent="0.35">
      <c r="A22" s="4">
        <f t="shared" si="0"/>
        <v>3</v>
      </c>
      <c r="B22" s="1" t="s">
        <v>32</v>
      </c>
      <c r="C22" s="1" t="s">
        <v>5</v>
      </c>
      <c r="D22" s="1"/>
      <c r="E22" s="5"/>
      <c r="F22" s="1"/>
      <c r="G22" s="5">
        <v>30</v>
      </c>
      <c r="H22" s="1">
        <v>45</v>
      </c>
      <c r="I22" s="6">
        <v>95.4</v>
      </c>
      <c r="J22" s="5"/>
      <c r="K22" s="6">
        <v>95.4</v>
      </c>
      <c r="L22" s="26">
        <v>0</v>
      </c>
      <c r="M22" s="36">
        <f t="shared" si="1"/>
        <v>95.4</v>
      </c>
      <c r="N22" s="43" t="s">
        <v>4</v>
      </c>
      <c r="O22" s="1"/>
      <c r="P22" s="1"/>
      <c r="Q22" s="45"/>
    </row>
    <row r="23" spans="1:17" s="7" customFormat="1" ht="35.299999999999997" customHeight="1" x14ac:dyDescent="0.35">
      <c r="A23" s="4">
        <f t="shared" si="0"/>
        <v>4</v>
      </c>
      <c r="B23" s="1" t="s">
        <v>48</v>
      </c>
      <c r="C23" s="1" t="s">
        <v>3</v>
      </c>
      <c r="D23" s="1">
        <v>14</v>
      </c>
      <c r="E23" s="5" t="s">
        <v>22</v>
      </c>
      <c r="F23" s="1">
        <v>642</v>
      </c>
      <c r="G23" s="5">
        <v>24</v>
      </c>
      <c r="H23" s="1">
        <v>501</v>
      </c>
      <c r="I23" s="6">
        <v>321.3</v>
      </c>
      <c r="J23" s="5"/>
      <c r="K23" s="6">
        <v>321.3</v>
      </c>
      <c r="L23" s="26">
        <v>0</v>
      </c>
      <c r="M23" s="36">
        <f t="shared" si="1"/>
        <v>321.3</v>
      </c>
      <c r="N23" s="43" t="s">
        <v>4</v>
      </c>
      <c r="O23" s="1" t="s">
        <v>18</v>
      </c>
      <c r="P23" s="1"/>
      <c r="Q23" s="24"/>
    </row>
    <row r="24" spans="1:17" s="7" customFormat="1" ht="38.299999999999997" customHeight="1" x14ac:dyDescent="0.35">
      <c r="A24" s="4">
        <f t="shared" si="0"/>
        <v>4</v>
      </c>
      <c r="B24" s="1" t="s">
        <v>48</v>
      </c>
      <c r="C24" s="1" t="s">
        <v>3</v>
      </c>
      <c r="D24" s="1">
        <v>14</v>
      </c>
      <c r="E24" s="5" t="s">
        <v>60</v>
      </c>
      <c r="F24" s="1"/>
      <c r="G24" s="5">
        <v>29</v>
      </c>
      <c r="H24" s="1">
        <v>157</v>
      </c>
      <c r="I24" s="6">
        <v>1042.7</v>
      </c>
      <c r="J24" s="5"/>
      <c r="K24" s="6">
        <v>1042.7</v>
      </c>
      <c r="L24" s="26">
        <v>0</v>
      </c>
      <c r="M24" s="36">
        <f t="shared" si="1"/>
        <v>1042.7</v>
      </c>
      <c r="N24" s="43" t="s">
        <v>26</v>
      </c>
      <c r="O24" s="1" t="s">
        <v>21</v>
      </c>
      <c r="P24" s="1"/>
      <c r="Q24" s="45"/>
    </row>
    <row r="25" spans="1:17" s="70" customFormat="1" ht="24.05" customHeight="1" x14ac:dyDescent="0.35">
      <c r="A25" s="62">
        <f t="shared" si="0"/>
        <v>4</v>
      </c>
      <c r="B25" s="63" t="s">
        <v>48</v>
      </c>
      <c r="C25" s="63" t="s">
        <v>3</v>
      </c>
      <c r="D25" s="63">
        <v>14</v>
      </c>
      <c r="E25" s="67" t="s">
        <v>22</v>
      </c>
      <c r="F25" s="63">
        <v>642</v>
      </c>
      <c r="G25" s="67">
        <v>24</v>
      </c>
      <c r="H25" s="63">
        <v>430</v>
      </c>
      <c r="I25" s="68">
        <v>232.3</v>
      </c>
      <c r="J25" s="67"/>
      <c r="K25" s="68">
        <v>232.3</v>
      </c>
      <c r="L25" s="65">
        <v>0</v>
      </c>
      <c r="M25" s="66">
        <f t="shared" si="1"/>
        <v>232.3</v>
      </c>
      <c r="N25" s="69" t="s">
        <v>4</v>
      </c>
      <c r="O25" s="63"/>
      <c r="P25" s="63"/>
      <c r="Q25" s="64"/>
    </row>
    <row r="26" spans="1:17" s="7" customFormat="1" ht="17.850000000000001" x14ac:dyDescent="0.35">
      <c r="A26" s="4">
        <f t="shared" si="0"/>
        <v>4</v>
      </c>
      <c r="B26" s="1" t="s">
        <v>48</v>
      </c>
      <c r="C26" s="1" t="s">
        <v>3</v>
      </c>
      <c r="D26" s="1"/>
      <c r="E26" s="5"/>
      <c r="F26" s="1"/>
      <c r="G26" s="5">
        <v>24</v>
      </c>
      <c r="H26" s="1">
        <v>489</v>
      </c>
      <c r="I26" s="6">
        <v>173.9</v>
      </c>
      <c r="J26" s="5"/>
      <c r="K26" s="6">
        <v>173.9</v>
      </c>
      <c r="L26" s="26">
        <v>0</v>
      </c>
      <c r="M26" s="36">
        <f t="shared" si="1"/>
        <v>173.9</v>
      </c>
      <c r="N26" s="43" t="s">
        <v>4</v>
      </c>
      <c r="O26" s="1"/>
      <c r="P26" s="1"/>
      <c r="Q26" s="45"/>
    </row>
    <row r="27" spans="1:17" s="7" customFormat="1" ht="17.850000000000001" x14ac:dyDescent="0.35">
      <c r="A27" s="4">
        <f t="shared" si="0"/>
        <v>4</v>
      </c>
      <c r="B27" s="1" t="s">
        <v>48</v>
      </c>
      <c r="C27" s="1" t="s">
        <v>3</v>
      </c>
      <c r="D27" s="1"/>
      <c r="E27" s="5"/>
      <c r="F27" s="1"/>
      <c r="G27" s="5">
        <v>24</v>
      </c>
      <c r="H27" s="1">
        <v>491</v>
      </c>
      <c r="I27" s="6">
        <v>240.3</v>
      </c>
      <c r="J27" s="5"/>
      <c r="K27" s="6">
        <v>240.3</v>
      </c>
      <c r="L27" s="26">
        <v>0</v>
      </c>
      <c r="M27" s="36">
        <f t="shared" si="1"/>
        <v>240.3</v>
      </c>
      <c r="N27" s="43" t="s">
        <v>4</v>
      </c>
      <c r="O27" s="1"/>
      <c r="P27" s="1"/>
      <c r="Q27" s="45"/>
    </row>
    <row r="28" spans="1:17" s="7" customFormat="1" ht="22.5" customHeight="1" x14ac:dyDescent="0.35">
      <c r="A28" s="4">
        <f t="shared" si="0"/>
        <v>4</v>
      </c>
      <c r="B28" s="1" t="s">
        <v>48</v>
      </c>
      <c r="C28" s="1" t="s">
        <v>3</v>
      </c>
      <c r="D28" s="1"/>
      <c r="E28" s="5"/>
      <c r="F28" s="1"/>
      <c r="G28" s="5">
        <v>24</v>
      </c>
      <c r="H28" s="1">
        <v>493</v>
      </c>
      <c r="I28" s="6">
        <v>190.7</v>
      </c>
      <c r="J28" s="5"/>
      <c r="K28" s="6">
        <v>190.7</v>
      </c>
      <c r="L28" s="26">
        <v>0</v>
      </c>
      <c r="M28" s="36">
        <f t="shared" si="1"/>
        <v>190.7</v>
      </c>
      <c r="N28" s="43" t="s">
        <v>4</v>
      </c>
      <c r="O28" s="1"/>
      <c r="P28" s="1"/>
      <c r="Q28" s="45"/>
    </row>
    <row r="29" spans="1:17" s="7" customFormat="1" ht="22.5" customHeight="1" x14ac:dyDescent="0.35">
      <c r="A29" s="4">
        <f t="shared" si="0"/>
        <v>4</v>
      </c>
      <c r="B29" s="1" t="s">
        <v>48</v>
      </c>
      <c r="C29" s="1" t="s">
        <v>3</v>
      </c>
      <c r="D29" s="1"/>
      <c r="E29" s="5"/>
      <c r="F29" s="1"/>
      <c r="G29" s="5">
        <v>24</v>
      </c>
      <c r="H29" s="1">
        <v>495</v>
      </c>
      <c r="I29" s="6">
        <v>183.1</v>
      </c>
      <c r="J29" s="5"/>
      <c r="K29" s="6">
        <v>183.1</v>
      </c>
      <c r="L29" s="26">
        <v>0</v>
      </c>
      <c r="M29" s="36">
        <f t="shared" si="1"/>
        <v>183.1</v>
      </c>
      <c r="N29" s="43" t="s">
        <v>4</v>
      </c>
      <c r="O29" s="1"/>
      <c r="P29" s="1"/>
      <c r="Q29" s="45"/>
    </row>
    <row r="30" spans="1:17" s="70" customFormat="1" ht="22.5" customHeight="1" x14ac:dyDescent="0.35">
      <c r="A30" s="62">
        <f t="shared" si="0"/>
        <v>4</v>
      </c>
      <c r="B30" s="63" t="s">
        <v>48</v>
      </c>
      <c r="C30" s="63" t="s">
        <v>3</v>
      </c>
      <c r="D30" s="63">
        <v>14</v>
      </c>
      <c r="E30" s="67" t="s">
        <v>22</v>
      </c>
      <c r="F30" s="63">
        <v>642</v>
      </c>
      <c r="G30" s="67">
        <v>24</v>
      </c>
      <c r="H30" s="63">
        <v>510</v>
      </c>
      <c r="I30" s="68">
        <v>318.3</v>
      </c>
      <c r="J30" s="67"/>
      <c r="K30" s="68">
        <v>318.3</v>
      </c>
      <c r="L30" s="65">
        <v>0</v>
      </c>
      <c r="M30" s="66">
        <f t="shared" si="1"/>
        <v>318.3</v>
      </c>
      <c r="N30" s="69" t="s">
        <v>4</v>
      </c>
      <c r="O30" s="63"/>
      <c r="P30" s="63"/>
      <c r="Q30" s="64"/>
    </row>
    <row r="31" spans="1:17" s="7" customFormat="1" ht="32.25" customHeight="1" x14ac:dyDescent="0.35">
      <c r="A31" s="4">
        <f t="shared" si="0"/>
        <v>4</v>
      </c>
      <c r="B31" s="1" t="s">
        <v>48</v>
      </c>
      <c r="C31" s="1" t="s">
        <v>3</v>
      </c>
      <c r="D31" s="1">
        <v>14</v>
      </c>
      <c r="E31" s="5">
        <v>14</v>
      </c>
      <c r="F31" s="1">
        <v>160</v>
      </c>
      <c r="G31" s="5">
        <v>24</v>
      </c>
      <c r="H31" s="1">
        <v>488</v>
      </c>
      <c r="I31" s="6">
        <v>160</v>
      </c>
      <c r="J31" s="5"/>
      <c r="K31" s="6">
        <v>160</v>
      </c>
      <c r="L31" s="26">
        <v>0</v>
      </c>
      <c r="M31" s="36">
        <f t="shared" si="1"/>
        <v>160</v>
      </c>
      <c r="N31" s="43" t="s">
        <v>4</v>
      </c>
      <c r="O31" s="9"/>
      <c r="P31" s="1"/>
      <c r="Q31" s="45"/>
    </row>
    <row r="32" spans="1:17" s="7" customFormat="1" ht="89.3" x14ac:dyDescent="0.35">
      <c r="A32" s="4">
        <f t="shared" si="0"/>
        <v>4</v>
      </c>
      <c r="B32" s="1" t="s">
        <v>48</v>
      </c>
      <c r="C32" s="11" t="s">
        <v>3</v>
      </c>
      <c r="D32" s="11"/>
      <c r="E32" s="12"/>
      <c r="F32" s="11"/>
      <c r="G32" s="12">
        <v>24</v>
      </c>
      <c r="H32" s="11">
        <v>492</v>
      </c>
      <c r="I32" s="14">
        <v>137.30000000000001</v>
      </c>
      <c r="J32" s="12"/>
      <c r="K32" s="14">
        <v>137.30000000000001</v>
      </c>
      <c r="L32" s="26">
        <v>0</v>
      </c>
      <c r="M32" s="36">
        <f t="shared" si="1"/>
        <v>137.30000000000001</v>
      </c>
      <c r="N32" s="13" t="s">
        <v>4</v>
      </c>
      <c r="O32" s="11" t="s">
        <v>18</v>
      </c>
      <c r="P32" s="15"/>
      <c r="Q32" s="1"/>
    </row>
    <row r="33" spans="1:17" s="7" customFormat="1" ht="96.8" customHeight="1" x14ac:dyDescent="0.35">
      <c r="A33" s="4">
        <f t="shared" si="0"/>
        <v>4</v>
      </c>
      <c r="B33" s="1" t="s">
        <v>48</v>
      </c>
      <c r="C33" s="11" t="s">
        <v>3</v>
      </c>
      <c r="D33" s="16"/>
      <c r="E33" s="16"/>
      <c r="F33" s="16"/>
      <c r="G33" s="12">
        <v>24</v>
      </c>
      <c r="H33" s="11">
        <v>346</v>
      </c>
      <c r="I33" s="14">
        <v>1235.4000000000001</v>
      </c>
      <c r="J33" s="16"/>
      <c r="K33" s="23">
        <f>I33</f>
        <v>1235.4000000000001</v>
      </c>
      <c r="L33" s="26">
        <v>0</v>
      </c>
      <c r="M33" s="36">
        <f t="shared" si="1"/>
        <v>1235.4000000000001</v>
      </c>
      <c r="N33" s="13" t="s">
        <v>4</v>
      </c>
      <c r="O33" s="11" t="s">
        <v>29</v>
      </c>
      <c r="P33" s="18"/>
      <c r="Q33" s="1" t="s">
        <v>29</v>
      </c>
    </row>
    <row r="34" spans="1:17" s="7" customFormat="1" ht="24.8" customHeight="1" x14ac:dyDescent="0.35">
      <c r="A34" s="4">
        <f>IF(B34=B33,A33,A33+1)</f>
        <v>4</v>
      </c>
      <c r="B34" s="1" t="s">
        <v>48</v>
      </c>
      <c r="C34" s="11" t="s">
        <v>3</v>
      </c>
      <c r="D34" s="28"/>
      <c r="E34" s="28"/>
      <c r="F34" s="28"/>
      <c r="G34" s="12">
        <v>24</v>
      </c>
      <c r="H34" s="11">
        <v>486</v>
      </c>
      <c r="I34" s="14">
        <v>94</v>
      </c>
      <c r="J34" s="16"/>
      <c r="K34" s="23">
        <f>I34</f>
        <v>94</v>
      </c>
      <c r="L34" s="26">
        <v>0</v>
      </c>
      <c r="M34" s="36">
        <f t="shared" si="1"/>
        <v>94</v>
      </c>
      <c r="N34" s="13" t="s">
        <v>4</v>
      </c>
      <c r="O34" s="11"/>
      <c r="P34" s="18"/>
      <c r="Q34" s="1"/>
    </row>
    <row r="35" spans="1:17" s="7" customFormat="1" ht="72" customHeight="1" x14ac:dyDescent="0.35">
      <c r="A35" s="4">
        <f t="shared" si="0"/>
        <v>4</v>
      </c>
      <c r="B35" s="1" t="s">
        <v>48</v>
      </c>
      <c r="C35" s="15" t="s">
        <v>3</v>
      </c>
      <c r="D35" s="24"/>
      <c r="E35" s="24"/>
      <c r="F35" s="24"/>
      <c r="G35" s="27">
        <v>29</v>
      </c>
      <c r="H35" s="11">
        <v>170</v>
      </c>
      <c r="I35" s="14">
        <v>185.2</v>
      </c>
      <c r="J35" s="12"/>
      <c r="K35" s="14">
        <v>185.2</v>
      </c>
      <c r="L35" s="26">
        <v>0</v>
      </c>
      <c r="M35" s="36">
        <f t="shared" si="1"/>
        <v>185.2</v>
      </c>
      <c r="N35" s="13" t="s">
        <v>4</v>
      </c>
      <c r="O35" s="11" t="s">
        <v>18</v>
      </c>
      <c r="P35" s="15"/>
      <c r="Q35" s="1"/>
    </row>
    <row r="36" spans="1:17" ht="17.850000000000001" x14ac:dyDescent="0.35">
      <c r="A36" s="4">
        <f t="shared" si="0"/>
        <v>4</v>
      </c>
      <c r="B36" s="1" t="s">
        <v>48</v>
      </c>
      <c r="C36" s="45" t="s">
        <v>3</v>
      </c>
      <c r="D36" s="109">
        <v>14</v>
      </c>
      <c r="E36" s="109">
        <v>10</v>
      </c>
      <c r="F36" s="109">
        <v>1925</v>
      </c>
      <c r="G36" s="110">
        <v>24</v>
      </c>
      <c r="H36" s="111">
        <v>347</v>
      </c>
      <c r="I36" s="108">
        <v>1312</v>
      </c>
      <c r="J36" s="24"/>
      <c r="K36" s="25">
        <v>400</v>
      </c>
      <c r="L36" s="26">
        <v>0</v>
      </c>
      <c r="M36" s="97">
        <f>K36+K37</f>
        <v>1312</v>
      </c>
      <c r="N36" s="47" t="s">
        <v>40</v>
      </c>
      <c r="O36" s="45"/>
      <c r="P36" s="8"/>
      <c r="Q36" s="45"/>
    </row>
    <row r="37" spans="1:17" ht="17.850000000000001" x14ac:dyDescent="0.35">
      <c r="A37" s="4">
        <f t="shared" si="0"/>
        <v>4</v>
      </c>
      <c r="B37" s="1" t="s">
        <v>48</v>
      </c>
      <c r="C37" s="45" t="s">
        <v>3</v>
      </c>
      <c r="D37" s="109"/>
      <c r="E37" s="109"/>
      <c r="F37" s="109"/>
      <c r="G37" s="101"/>
      <c r="H37" s="106"/>
      <c r="I37" s="107"/>
      <c r="J37" s="24"/>
      <c r="K37" s="25">
        <f>I36-K36</f>
        <v>912</v>
      </c>
      <c r="L37" s="26">
        <v>0</v>
      </c>
      <c r="M37" s="98"/>
      <c r="N37" s="47" t="s">
        <v>27</v>
      </c>
      <c r="O37" s="45"/>
      <c r="P37" s="29"/>
      <c r="Q37" s="45"/>
    </row>
    <row r="38" spans="1:17" ht="17.850000000000001" x14ac:dyDescent="0.35">
      <c r="A38" s="4">
        <f>IF(B38=B43,A43,A43+1)</f>
        <v>4</v>
      </c>
      <c r="B38" s="1" t="s">
        <v>48</v>
      </c>
      <c r="C38" s="45" t="s">
        <v>3</v>
      </c>
      <c r="D38" s="109"/>
      <c r="E38" s="109"/>
      <c r="F38" s="109"/>
      <c r="G38" s="41">
        <v>24</v>
      </c>
      <c r="H38" s="42">
        <v>484</v>
      </c>
      <c r="I38" s="40">
        <v>160</v>
      </c>
      <c r="J38" s="24"/>
      <c r="K38" s="25">
        <f>I38</f>
        <v>160</v>
      </c>
      <c r="L38" s="26">
        <f t="shared" ref="L38:L43" si="3">I38-K38</f>
        <v>0</v>
      </c>
      <c r="M38" s="39">
        <f t="shared" ref="M38:M43" si="4">K38+L38</f>
        <v>160</v>
      </c>
      <c r="N38" s="47" t="s">
        <v>27</v>
      </c>
      <c r="O38" s="45"/>
      <c r="P38" s="29"/>
      <c r="Q38" s="45"/>
    </row>
    <row r="39" spans="1:17" ht="17.850000000000001" x14ac:dyDescent="0.35">
      <c r="A39" s="4">
        <f>IF(B39=B38,A38,A38+1)</f>
        <v>4</v>
      </c>
      <c r="B39" s="1" t="s">
        <v>48</v>
      </c>
      <c r="C39" s="45" t="s">
        <v>3</v>
      </c>
      <c r="D39" s="109"/>
      <c r="E39" s="109"/>
      <c r="F39" s="109"/>
      <c r="G39" s="41">
        <v>24</v>
      </c>
      <c r="H39" s="42">
        <v>494</v>
      </c>
      <c r="I39" s="40">
        <v>369</v>
      </c>
      <c r="J39" s="24"/>
      <c r="K39" s="25">
        <f>I39</f>
        <v>369</v>
      </c>
      <c r="L39" s="26">
        <f t="shared" si="3"/>
        <v>0</v>
      </c>
      <c r="M39" s="39">
        <f t="shared" si="4"/>
        <v>369</v>
      </c>
      <c r="N39" s="47" t="s">
        <v>27</v>
      </c>
      <c r="O39" s="45"/>
      <c r="P39" s="29"/>
      <c r="Q39" s="45"/>
    </row>
    <row r="40" spans="1:17" ht="17.850000000000001" x14ac:dyDescent="0.35">
      <c r="A40" s="4">
        <f>IF(B40=B37,A37,A37+1)</f>
        <v>4</v>
      </c>
      <c r="B40" s="1" t="s">
        <v>48</v>
      </c>
      <c r="C40" s="45" t="s">
        <v>3</v>
      </c>
      <c r="D40" s="43">
        <v>14</v>
      </c>
      <c r="E40" s="43" t="s">
        <v>43</v>
      </c>
      <c r="F40" s="43">
        <v>344</v>
      </c>
      <c r="G40" s="41">
        <v>29</v>
      </c>
      <c r="H40" s="42">
        <v>158</v>
      </c>
      <c r="I40" s="40">
        <v>347.8</v>
      </c>
      <c r="J40" s="24"/>
      <c r="K40" s="25">
        <f t="shared" ref="K40:K45" si="5">I40</f>
        <v>347.8</v>
      </c>
      <c r="L40" s="26">
        <f t="shared" si="3"/>
        <v>0</v>
      </c>
      <c r="M40" s="39">
        <f t="shared" si="4"/>
        <v>347.8</v>
      </c>
      <c r="N40" s="47" t="s">
        <v>4</v>
      </c>
      <c r="O40" s="45"/>
      <c r="P40" s="29"/>
      <c r="Q40" s="45"/>
    </row>
    <row r="41" spans="1:17" ht="17.850000000000001" x14ac:dyDescent="0.35">
      <c r="A41" s="4">
        <f t="shared" si="0"/>
        <v>4</v>
      </c>
      <c r="B41" s="1" t="s">
        <v>48</v>
      </c>
      <c r="C41" s="45" t="s">
        <v>3</v>
      </c>
      <c r="D41" s="43">
        <v>14</v>
      </c>
      <c r="E41" s="43" t="s">
        <v>45</v>
      </c>
      <c r="F41" s="43">
        <v>300</v>
      </c>
      <c r="G41" s="41">
        <v>24</v>
      </c>
      <c r="H41" s="42">
        <v>349</v>
      </c>
      <c r="I41" s="40">
        <v>341.2</v>
      </c>
      <c r="J41" s="24"/>
      <c r="K41" s="25">
        <f t="shared" si="5"/>
        <v>341.2</v>
      </c>
      <c r="L41" s="26">
        <f t="shared" si="3"/>
        <v>0</v>
      </c>
      <c r="M41" s="39">
        <f t="shared" si="4"/>
        <v>341.2</v>
      </c>
      <c r="N41" s="47" t="s">
        <v>4</v>
      </c>
      <c r="O41" s="45" t="s">
        <v>44</v>
      </c>
      <c r="P41" s="29"/>
      <c r="Q41" s="45"/>
    </row>
    <row r="42" spans="1:17" s="61" customFormat="1" ht="17.850000000000001" x14ac:dyDescent="0.35">
      <c r="A42" s="48">
        <f t="shared" si="0"/>
        <v>4</v>
      </c>
      <c r="B42" s="49" t="s">
        <v>48</v>
      </c>
      <c r="C42" s="50" t="s">
        <v>3</v>
      </c>
      <c r="D42" s="51">
        <v>14</v>
      </c>
      <c r="E42" s="51">
        <v>12</v>
      </c>
      <c r="F42" s="51">
        <v>130</v>
      </c>
      <c r="G42" s="52">
        <v>24</v>
      </c>
      <c r="H42" s="53">
        <v>487</v>
      </c>
      <c r="I42" s="54">
        <v>113.1</v>
      </c>
      <c r="J42" s="55"/>
      <c r="K42" s="56">
        <f t="shared" si="5"/>
        <v>113.1</v>
      </c>
      <c r="L42" s="57">
        <f t="shared" si="3"/>
        <v>0</v>
      </c>
      <c r="M42" s="58">
        <f t="shared" si="4"/>
        <v>113.1</v>
      </c>
      <c r="N42" s="59" t="s">
        <v>4</v>
      </c>
      <c r="O42" s="50"/>
      <c r="P42" s="60"/>
      <c r="Q42" s="50"/>
    </row>
    <row r="43" spans="1:17" s="61" customFormat="1" ht="17.850000000000001" x14ac:dyDescent="0.35">
      <c r="A43" s="48">
        <f t="shared" si="0"/>
        <v>4</v>
      </c>
      <c r="B43" s="49" t="s">
        <v>48</v>
      </c>
      <c r="C43" s="50" t="s">
        <v>3</v>
      </c>
      <c r="D43" s="51">
        <v>14</v>
      </c>
      <c r="E43" s="51">
        <v>11</v>
      </c>
      <c r="F43" s="51">
        <v>120</v>
      </c>
      <c r="G43" s="52">
        <v>24</v>
      </c>
      <c r="H43" s="53">
        <v>490</v>
      </c>
      <c r="I43" s="54">
        <v>120</v>
      </c>
      <c r="J43" s="55"/>
      <c r="K43" s="56">
        <f t="shared" si="5"/>
        <v>120</v>
      </c>
      <c r="L43" s="57">
        <f t="shared" si="3"/>
        <v>0</v>
      </c>
      <c r="M43" s="58">
        <f t="shared" si="4"/>
        <v>120</v>
      </c>
      <c r="N43" s="59" t="s">
        <v>4</v>
      </c>
      <c r="O43" s="50"/>
      <c r="P43" s="60"/>
      <c r="Q43" s="50"/>
    </row>
    <row r="44" spans="1:17" ht="17.850000000000001" x14ac:dyDescent="0.35">
      <c r="A44" s="4">
        <f>IF(B44=B40,A40,A40+1)</f>
        <v>5</v>
      </c>
      <c r="B44" s="1" t="s">
        <v>32</v>
      </c>
      <c r="C44" s="45" t="s">
        <v>5</v>
      </c>
      <c r="D44" s="45"/>
      <c r="E44" s="45"/>
      <c r="F44" s="45"/>
      <c r="G44" s="24">
        <v>30</v>
      </c>
      <c r="H44" s="24">
        <v>57</v>
      </c>
      <c r="I44" s="25">
        <v>484.5</v>
      </c>
      <c r="J44" s="24"/>
      <c r="K44" s="25">
        <f t="shared" si="5"/>
        <v>484.5</v>
      </c>
      <c r="L44" s="26">
        <v>0</v>
      </c>
      <c r="M44" s="36">
        <f t="shared" si="1"/>
        <v>484.5</v>
      </c>
      <c r="N44" s="47" t="s">
        <v>28</v>
      </c>
      <c r="O44" s="9"/>
      <c r="P44" s="10"/>
      <c r="Q44" s="45"/>
    </row>
    <row r="45" spans="1:17" ht="17.850000000000001" x14ac:dyDescent="0.35">
      <c r="A45" s="4">
        <f>IF(B45=B41,A41,A41+1)</f>
        <v>5</v>
      </c>
      <c r="B45" s="1" t="s">
        <v>32</v>
      </c>
      <c r="C45" s="45" t="s">
        <v>5</v>
      </c>
      <c r="D45" s="45"/>
      <c r="E45" s="45"/>
      <c r="F45" s="45"/>
      <c r="G45" s="24">
        <v>29</v>
      </c>
      <c r="H45" s="24">
        <v>54</v>
      </c>
      <c r="I45" s="25">
        <v>79.900000000000006</v>
      </c>
      <c r="J45" s="24"/>
      <c r="K45" s="25">
        <f t="shared" si="5"/>
        <v>79.900000000000006</v>
      </c>
      <c r="L45" s="26">
        <v>0</v>
      </c>
      <c r="M45" s="36">
        <f t="shared" si="1"/>
        <v>79.900000000000006</v>
      </c>
      <c r="N45" s="47" t="s">
        <v>4</v>
      </c>
      <c r="O45" s="9"/>
      <c r="P45" s="10"/>
      <c r="Q45" s="45"/>
    </row>
    <row r="46" spans="1:17" ht="17.850000000000001" x14ac:dyDescent="0.35">
      <c r="A46" s="4">
        <f>IF(B46=B38,A38,A38+1)</f>
        <v>5</v>
      </c>
      <c r="B46" s="1" t="s">
        <v>32</v>
      </c>
      <c r="C46" s="45" t="s">
        <v>3</v>
      </c>
      <c r="D46" s="45"/>
      <c r="E46" s="45"/>
      <c r="F46" s="45"/>
      <c r="G46" s="24">
        <v>29</v>
      </c>
      <c r="H46" s="24">
        <v>99</v>
      </c>
      <c r="I46" s="25">
        <v>162.1</v>
      </c>
      <c r="J46" s="24"/>
      <c r="K46" s="25">
        <f>I46</f>
        <v>162.1</v>
      </c>
      <c r="L46" s="26">
        <v>0</v>
      </c>
      <c r="M46" s="36">
        <f t="shared" si="1"/>
        <v>162.1</v>
      </c>
      <c r="N46" s="47" t="s">
        <v>19</v>
      </c>
      <c r="O46" s="9"/>
      <c r="P46" s="10"/>
      <c r="Q46" s="45"/>
    </row>
    <row r="47" spans="1:17" ht="17.850000000000001" x14ac:dyDescent="0.35">
      <c r="A47" s="4">
        <f>IF(B47=B39,A39,A39+1)</f>
        <v>5</v>
      </c>
      <c r="B47" s="1" t="s">
        <v>32</v>
      </c>
      <c r="C47" s="45" t="s">
        <v>3</v>
      </c>
      <c r="D47" s="45"/>
      <c r="E47" s="45"/>
      <c r="F47" s="45"/>
      <c r="G47" s="24">
        <v>24</v>
      </c>
      <c r="H47" s="24">
        <v>390</v>
      </c>
      <c r="I47" s="25">
        <v>189.9</v>
      </c>
      <c r="J47" s="24"/>
      <c r="K47" s="25">
        <f>I47</f>
        <v>189.9</v>
      </c>
      <c r="L47" s="26">
        <v>0</v>
      </c>
      <c r="M47" s="36">
        <f t="shared" si="1"/>
        <v>189.9</v>
      </c>
      <c r="N47" s="47" t="s">
        <v>19</v>
      </c>
      <c r="O47" s="9"/>
      <c r="P47" s="10"/>
      <c r="Q47" s="45"/>
    </row>
    <row r="48" spans="1:17" ht="17.850000000000001" x14ac:dyDescent="0.35">
      <c r="A48" s="4">
        <f t="shared" ref="A48:A55" si="6">IF(B48=B44,A44,A44+1)</f>
        <v>5</v>
      </c>
      <c r="B48" s="1" t="s">
        <v>32</v>
      </c>
      <c r="C48" s="45" t="s">
        <v>5</v>
      </c>
      <c r="D48" s="45"/>
      <c r="E48" s="45"/>
      <c r="F48" s="45"/>
      <c r="G48" s="24">
        <v>24</v>
      </c>
      <c r="H48" s="24">
        <v>352</v>
      </c>
      <c r="I48" s="25">
        <v>198.6</v>
      </c>
      <c r="J48" s="24"/>
      <c r="K48" s="25">
        <v>189.9</v>
      </c>
      <c r="L48" s="26">
        <v>0</v>
      </c>
      <c r="M48" s="36">
        <f t="shared" si="1"/>
        <v>189.9</v>
      </c>
      <c r="N48" s="47" t="s">
        <v>19</v>
      </c>
      <c r="O48" s="9"/>
      <c r="P48" s="10"/>
      <c r="Q48" s="45"/>
    </row>
    <row r="49" spans="1:17" ht="17.850000000000001" x14ac:dyDescent="0.35">
      <c r="A49" s="4">
        <f t="shared" si="6"/>
        <v>5</v>
      </c>
      <c r="B49" s="1" t="s">
        <v>32</v>
      </c>
      <c r="C49" s="45" t="s">
        <v>5</v>
      </c>
      <c r="D49" s="45"/>
      <c r="E49" s="45"/>
      <c r="F49" s="45"/>
      <c r="G49" s="24">
        <v>30</v>
      </c>
      <c r="H49" s="24">
        <v>152</v>
      </c>
      <c r="I49" s="25">
        <v>77.2</v>
      </c>
      <c r="J49" s="24"/>
      <c r="K49" s="25">
        <f>I49</f>
        <v>77.2</v>
      </c>
      <c r="L49" s="26">
        <v>0</v>
      </c>
      <c r="M49" s="36">
        <f t="shared" si="1"/>
        <v>77.2</v>
      </c>
      <c r="N49" s="47" t="s">
        <v>4</v>
      </c>
      <c r="O49" s="9"/>
      <c r="P49" s="10"/>
      <c r="Q49" s="45"/>
    </row>
    <row r="50" spans="1:17" ht="17.850000000000001" x14ac:dyDescent="0.35">
      <c r="A50" s="4">
        <f t="shared" si="6"/>
        <v>5</v>
      </c>
      <c r="B50" s="1" t="s">
        <v>32</v>
      </c>
      <c r="C50" s="45" t="s">
        <v>5</v>
      </c>
      <c r="D50" s="45"/>
      <c r="E50" s="45"/>
      <c r="F50" s="45"/>
      <c r="G50" s="24">
        <v>25</v>
      </c>
      <c r="H50" s="24">
        <v>202</v>
      </c>
      <c r="I50" s="25">
        <v>69.7</v>
      </c>
      <c r="J50" s="24"/>
      <c r="K50" s="25">
        <f t="shared" ref="K50:K55" si="7">I50</f>
        <v>69.7</v>
      </c>
      <c r="L50" s="26">
        <v>0</v>
      </c>
      <c r="M50" s="36">
        <f t="shared" si="1"/>
        <v>69.7</v>
      </c>
      <c r="N50" s="47" t="s">
        <v>4</v>
      </c>
      <c r="O50" s="9"/>
      <c r="P50" s="10"/>
      <c r="Q50" s="45"/>
    </row>
    <row r="51" spans="1:17" ht="17.850000000000001" x14ac:dyDescent="0.35">
      <c r="A51" s="4">
        <f t="shared" si="6"/>
        <v>5</v>
      </c>
      <c r="B51" s="1" t="s">
        <v>32</v>
      </c>
      <c r="C51" s="45" t="s">
        <v>5</v>
      </c>
      <c r="D51" s="45"/>
      <c r="E51" s="45"/>
      <c r="F51" s="45"/>
      <c r="G51" s="24">
        <v>30</v>
      </c>
      <c r="H51" s="24">
        <v>55</v>
      </c>
      <c r="I51" s="25">
        <v>44.9</v>
      </c>
      <c r="J51" s="24"/>
      <c r="K51" s="25">
        <f t="shared" si="7"/>
        <v>44.9</v>
      </c>
      <c r="L51" s="26">
        <v>0</v>
      </c>
      <c r="M51" s="36">
        <f t="shared" si="1"/>
        <v>44.9</v>
      </c>
      <c r="N51" s="47" t="s">
        <v>19</v>
      </c>
      <c r="O51" s="9"/>
      <c r="P51" s="10"/>
      <c r="Q51" s="45"/>
    </row>
    <row r="52" spans="1:17" ht="17.850000000000001" x14ac:dyDescent="0.35">
      <c r="A52" s="4">
        <f t="shared" si="6"/>
        <v>5</v>
      </c>
      <c r="B52" s="1" t="s">
        <v>32</v>
      </c>
      <c r="C52" s="45" t="s">
        <v>5</v>
      </c>
      <c r="D52" s="45"/>
      <c r="E52" s="45"/>
      <c r="F52" s="45"/>
      <c r="G52" s="24">
        <v>25</v>
      </c>
      <c r="H52" s="24">
        <v>286</v>
      </c>
      <c r="I52" s="25">
        <v>39.700000000000003</v>
      </c>
      <c r="J52" s="24"/>
      <c r="K52" s="25">
        <f t="shared" si="7"/>
        <v>39.700000000000003</v>
      </c>
      <c r="L52" s="26">
        <v>0</v>
      </c>
      <c r="M52" s="36">
        <f t="shared" si="1"/>
        <v>39.700000000000003</v>
      </c>
      <c r="N52" s="47" t="s">
        <v>19</v>
      </c>
      <c r="O52" s="9"/>
      <c r="P52" s="10"/>
      <c r="Q52" s="45"/>
    </row>
    <row r="53" spans="1:17" ht="17.850000000000001" x14ac:dyDescent="0.35">
      <c r="A53" s="4">
        <f t="shared" si="6"/>
        <v>5</v>
      </c>
      <c r="B53" s="1" t="s">
        <v>32</v>
      </c>
      <c r="C53" s="45" t="s">
        <v>5</v>
      </c>
      <c r="D53" s="45"/>
      <c r="E53" s="45"/>
      <c r="F53" s="45"/>
      <c r="G53" s="24">
        <v>30</v>
      </c>
      <c r="H53" s="24">
        <v>88</v>
      </c>
      <c r="I53" s="25">
        <v>46.6</v>
      </c>
      <c r="J53" s="24"/>
      <c r="K53" s="25">
        <f t="shared" si="7"/>
        <v>46.6</v>
      </c>
      <c r="L53" s="26">
        <v>0</v>
      </c>
      <c r="M53" s="36">
        <f t="shared" si="1"/>
        <v>46.6</v>
      </c>
      <c r="N53" s="47" t="s">
        <v>19</v>
      </c>
      <c r="O53" s="9"/>
      <c r="P53" s="10"/>
      <c r="Q53" s="45"/>
    </row>
    <row r="54" spans="1:17" ht="17.850000000000001" x14ac:dyDescent="0.35">
      <c r="A54" s="4">
        <f t="shared" si="6"/>
        <v>5</v>
      </c>
      <c r="B54" s="1" t="s">
        <v>32</v>
      </c>
      <c r="C54" s="45" t="s">
        <v>5</v>
      </c>
      <c r="D54" s="45"/>
      <c r="E54" s="45"/>
      <c r="F54" s="45"/>
      <c r="G54" s="24">
        <v>30</v>
      </c>
      <c r="H54" s="24">
        <v>90</v>
      </c>
      <c r="I54" s="25">
        <v>63.8</v>
      </c>
      <c r="J54" s="24"/>
      <c r="K54" s="25">
        <f t="shared" si="7"/>
        <v>63.8</v>
      </c>
      <c r="L54" s="26">
        <v>0</v>
      </c>
      <c r="M54" s="36">
        <f t="shared" si="1"/>
        <v>63.8</v>
      </c>
      <c r="N54" s="47" t="s">
        <v>19</v>
      </c>
      <c r="O54" s="9"/>
      <c r="P54" s="10"/>
      <c r="Q54" s="45"/>
    </row>
    <row r="55" spans="1:17" ht="17.850000000000001" x14ac:dyDescent="0.35">
      <c r="A55" s="4">
        <f t="shared" si="6"/>
        <v>5</v>
      </c>
      <c r="B55" s="1" t="s">
        <v>32</v>
      </c>
      <c r="C55" s="45" t="s">
        <v>5</v>
      </c>
      <c r="D55" s="45"/>
      <c r="E55" s="45"/>
      <c r="F55" s="45"/>
      <c r="G55" s="24">
        <v>30</v>
      </c>
      <c r="H55" s="24">
        <v>103</v>
      </c>
      <c r="I55" s="25">
        <v>23.7</v>
      </c>
      <c r="J55" s="24"/>
      <c r="K55" s="25">
        <f t="shared" si="7"/>
        <v>23.7</v>
      </c>
      <c r="L55" s="26">
        <v>0</v>
      </c>
      <c r="M55" s="36">
        <f t="shared" si="1"/>
        <v>23.7</v>
      </c>
      <c r="N55" s="47" t="s">
        <v>19</v>
      </c>
      <c r="O55" s="9"/>
      <c r="P55" s="10"/>
      <c r="Q55" s="45"/>
    </row>
    <row r="56" spans="1:17" ht="17.850000000000001" x14ac:dyDescent="0.35">
      <c r="A56" s="4">
        <f>IF(B56=B50,A50,A50+1)</f>
        <v>5</v>
      </c>
      <c r="B56" s="1" t="s">
        <v>32</v>
      </c>
      <c r="C56" s="45" t="s">
        <v>5</v>
      </c>
      <c r="D56" s="45"/>
      <c r="E56" s="45"/>
      <c r="F56" s="45"/>
      <c r="G56" s="24">
        <v>30</v>
      </c>
      <c r="H56" s="24">
        <v>102</v>
      </c>
      <c r="I56" s="25">
        <v>75</v>
      </c>
      <c r="J56" s="24"/>
      <c r="K56" s="25">
        <v>21</v>
      </c>
      <c r="L56" s="26">
        <v>0</v>
      </c>
      <c r="M56" s="36">
        <f t="shared" si="1"/>
        <v>21</v>
      </c>
      <c r="N56" s="47" t="s">
        <v>19</v>
      </c>
      <c r="O56" s="9"/>
      <c r="P56" s="10"/>
      <c r="Q56" s="45"/>
    </row>
    <row r="57" spans="1:17" ht="17.850000000000001" x14ac:dyDescent="0.35">
      <c r="A57" s="4">
        <f>IF(B57=B51,A51,A51+1)</f>
        <v>5</v>
      </c>
      <c r="B57" s="1" t="s">
        <v>32</v>
      </c>
      <c r="C57" s="45" t="s">
        <v>5</v>
      </c>
      <c r="D57" s="45"/>
      <c r="E57" s="45"/>
      <c r="F57" s="45"/>
      <c r="G57" s="24">
        <v>30</v>
      </c>
      <c r="H57" s="24">
        <v>26</v>
      </c>
      <c r="I57" s="25">
        <v>16089.2</v>
      </c>
      <c r="J57" s="24"/>
      <c r="K57" s="25">
        <v>900</v>
      </c>
      <c r="L57" s="26">
        <v>0</v>
      </c>
      <c r="M57" s="36">
        <f t="shared" si="1"/>
        <v>900</v>
      </c>
      <c r="N57" s="47" t="s">
        <v>19</v>
      </c>
      <c r="O57" s="9"/>
      <c r="P57" s="10"/>
      <c r="Q57" s="45"/>
    </row>
    <row r="58" spans="1:17" ht="17.850000000000001" x14ac:dyDescent="0.35">
      <c r="A58" s="4">
        <f>IF(B58=B41,A41,A41+1)</f>
        <v>5</v>
      </c>
      <c r="B58" s="1" t="s">
        <v>32</v>
      </c>
      <c r="C58" s="45" t="s">
        <v>3</v>
      </c>
      <c r="D58" s="45"/>
      <c r="E58" s="45"/>
      <c r="F58" s="45"/>
      <c r="G58" s="24">
        <v>24</v>
      </c>
      <c r="H58" s="24">
        <v>344</v>
      </c>
      <c r="I58" s="25">
        <v>73.2</v>
      </c>
      <c r="J58" s="24"/>
      <c r="K58" s="25">
        <f>I58</f>
        <v>73.2</v>
      </c>
      <c r="L58" s="26">
        <v>0</v>
      </c>
      <c r="M58" s="36">
        <f t="shared" si="1"/>
        <v>73.2</v>
      </c>
      <c r="N58" s="47" t="s">
        <v>19</v>
      </c>
      <c r="O58" s="9"/>
      <c r="P58" s="10"/>
      <c r="Q58" s="45"/>
    </row>
    <row r="59" spans="1:17" ht="17.850000000000001" x14ac:dyDescent="0.35">
      <c r="A59" s="4">
        <f>IF(B59=B44,A44,A44+1)</f>
        <v>5</v>
      </c>
      <c r="B59" s="1" t="s">
        <v>32</v>
      </c>
      <c r="C59" s="45" t="s">
        <v>5</v>
      </c>
      <c r="D59" s="45"/>
      <c r="E59" s="45"/>
      <c r="F59" s="45"/>
      <c r="G59" s="24">
        <v>30</v>
      </c>
      <c r="H59" s="24">
        <v>75</v>
      </c>
      <c r="I59" s="25">
        <v>428.5</v>
      </c>
      <c r="J59" s="24"/>
      <c r="K59" s="25">
        <v>158.4</v>
      </c>
      <c r="L59" s="26">
        <v>0</v>
      </c>
      <c r="M59" s="36">
        <f t="shared" si="1"/>
        <v>158.4</v>
      </c>
      <c r="N59" s="47" t="s">
        <v>4</v>
      </c>
      <c r="O59" s="9"/>
      <c r="P59" s="10"/>
      <c r="Q59" s="45"/>
    </row>
    <row r="60" spans="1:17" ht="17.850000000000001" x14ac:dyDescent="0.35">
      <c r="A60" s="4">
        <f t="shared" si="0"/>
        <v>5</v>
      </c>
      <c r="B60" s="1" t="s">
        <v>32</v>
      </c>
      <c r="C60" s="45" t="s">
        <v>5</v>
      </c>
      <c r="D60" s="45"/>
      <c r="E60" s="45"/>
      <c r="F60" s="45"/>
      <c r="G60" s="24">
        <v>30</v>
      </c>
      <c r="H60" s="24">
        <v>91</v>
      </c>
      <c r="I60" s="25">
        <v>640.29999999999995</v>
      </c>
      <c r="J60" s="24"/>
      <c r="K60" s="25">
        <v>457.4</v>
      </c>
      <c r="L60" s="26">
        <v>0</v>
      </c>
      <c r="M60" s="36">
        <f t="shared" si="1"/>
        <v>457.4</v>
      </c>
      <c r="N60" s="47" t="s">
        <v>4</v>
      </c>
      <c r="O60" s="9"/>
      <c r="P60" s="10"/>
      <c r="Q60" s="45"/>
    </row>
    <row r="61" spans="1:17" ht="17.850000000000001" x14ac:dyDescent="0.35">
      <c r="A61" s="4">
        <f t="shared" si="0"/>
        <v>5</v>
      </c>
      <c r="B61" s="1" t="s">
        <v>32</v>
      </c>
      <c r="C61" s="45" t="s">
        <v>5</v>
      </c>
      <c r="D61" s="45"/>
      <c r="E61" s="45"/>
      <c r="F61" s="45"/>
      <c r="G61" s="24">
        <v>25</v>
      </c>
      <c r="H61" s="24">
        <v>124</v>
      </c>
      <c r="I61" s="25">
        <v>3.5</v>
      </c>
      <c r="J61" s="24"/>
      <c r="K61" s="25">
        <v>3.5</v>
      </c>
      <c r="L61" s="26">
        <v>0</v>
      </c>
      <c r="M61" s="36">
        <f t="shared" si="1"/>
        <v>3.5</v>
      </c>
      <c r="N61" s="47" t="s">
        <v>19</v>
      </c>
      <c r="O61" s="9"/>
      <c r="P61" s="10"/>
      <c r="Q61" s="45"/>
    </row>
    <row r="62" spans="1:17" ht="17.850000000000001" x14ac:dyDescent="0.35">
      <c r="A62" s="4">
        <f t="shared" si="0"/>
        <v>5</v>
      </c>
      <c r="B62" s="1" t="s">
        <v>32</v>
      </c>
      <c r="C62" s="45" t="s">
        <v>5</v>
      </c>
      <c r="D62" s="45"/>
      <c r="E62" s="45"/>
      <c r="F62" s="45"/>
      <c r="G62" s="24">
        <v>30</v>
      </c>
      <c r="H62" s="24">
        <v>13</v>
      </c>
      <c r="I62" s="25">
        <v>4.2</v>
      </c>
      <c r="J62" s="24"/>
      <c r="K62" s="25">
        <v>3.5</v>
      </c>
      <c r="L62" s="26">
        <v>0</v>
      </c>
      <c r="M62" s="36">
        <f t="shared" si="1"/>
        <v>3.5</v>
      </c>
      <c r="N62" s="47" t="s">
        <v>19</v>
      </c>
      <c r="O62" s="9"/>
      <c r="P62" s="10"/>
      <c r="Q62" s="45"/>
    </row>
    <row r="63" spans="1:17" ht="17.850000000000001" x14ac:dyDescent="0.35">
      <c r="A63" s="4">
        <f t="shared" si="0"/>
        <v>5</v>
      </c>
      <c r="B63" s="1" t="s">
        <v>32</v>
      </c>
      <c r="C63" s="45" t="s">
        <v>5</v>
      </c>
      <c r="D63" s="45"/>
      <c r="E63" s="45"/>
      <c r="F63" s="45"/>
      <c r="G63" s="24">
        <v>30</v>
      </c>
      <c r="H63" s="24">
        <v>85</v>
      </c>
      <c r="I63" s="25">
        <v>7.8</v>
      </c>
      <c r="J63" s="24"/>
      <c r="K63" s="25">
        <v>3.5</v>
      </c>
      <c r="L63" s="26">
        <v>0</v>
      </c>
      <c r="M63" s="36">
        <f t="shared" si="1"/>
        <v>3.5</v>
      </c>
      <c r="N63" s="47" t="s">
        <v>19</v>
      </c>
      <c r="O63" s="9"/>
      <c r="P63" s="10"/>
      <c r="Q63" s="45"/>
    </row>
    <row r="64" spans="1:17" ht="17.850000000000001" x14ac:dyDescent="0.35">
      <c r="A64" s="4">
        <f t="shared" si="0"/>
        <v>5</v>
      </c>
      <c r="B64" s="1" t="s">
        <v>32</v>
      </c>
      <c r="C64" s="45" t="s">
        <v>5</v>
      </c>
      <c r="D64" s="45"/>
      <c r="E64" s="45"/>
      <c r="F64" s="45"/>
      <c r="G64" s="24">
        <v>25</v>
      </c>
      <c r="H64" s="24">
        <v>101</v>
      </c>
      <c r="I64" s="25">
        <v>65.8</v>
      </c>
      <c r="J64" s="24"/>
      <c r="K64" s="25">
        <v>3.5</v>
      </c>
      <c r="L64" s="26">
        <v>0</v>
      </c>
      <c r="M64" s="36">
        <f t="shared" si="1"/>
        <v>3.5</v>
      </c>
      <c r="N64" s="47" t="s">
        <v>46</v>
      </c>
      <c r="O64" s="9"/>
      <c r="P64" s="10"/>
      <c r="Q64" s="45"/>
    </row>
    <row r="65" spans="1:17" ht="17.850000000000001" x14ac:dyDescent="0.35">
      <c r="A65" s="4">
        <f t="shared" si="0"/>
        <v>6</v>
      </c>
      <c r="B65" s="45" t="s">
        <v>6</v>
      </c>
      <c r="C65" s="45" t="s">
        <v>3</v>
      </c>
      <c r="D65" s="45"/>
      <c r="E65" s="45"/>
      <c r="F65" s="45"/>
      <c r="G65" s="24">
        <v>29</v>
      </c>
      <c r="H65" s="24">
        <v>201</v>
      </c>
      <c r="I65" s="25">
        <v>17283.5</v>
      </c>
      <c r="J65" s="24"/>
      <c r="K65" s="25">
        <v>47.4</v>
      </c>
      <c r="L65" s="26">
        <v>0</v>
      </c>
      <c r="M65" s="36">
        <f t="shared" si="1"/>
        <v>47.4</v>
      </c>
      <c r="N65" s="47" t="s">
        <v>27</v>
      </c>
      <c r="O65" s="45"/>
      <c r="P65" s="8"/>
      <c r="Q65" s="45"/>
    </row>
    <row r="66" spans="1:17" ht="17.850000000000001" x14ac:dyDescent="0.35">
      <c r="A66" s="4">
        <f t="shared" si="0"/>
        <v>6</v>
      </c>
      <c r="B66" s="45" t="s">
        <v>6</v>
      </c>
      <c r="C66" s="45" t="s">
        <v>3</v>
      </c>
      <c r="D66" s="99">
        <v>14</v>
      </c>
      <c r="E66" s="99">
        <v>59</v>
      </c>
      <c r="F66" s="99">
        <v>2789</v>
      </c>
      <c r="G66" s="99">
        <v>25</v>
      </c>
      <c r="H66" s="102">
        <v>235</v>
      </c>
      <c r="I66" s="104">
        <v>3443</v>
      </c>
      <c r="J66" s="24"/>
      <c r="K66" s="25">
        <v>400</v>
      </c>
      <c r="L66" s="26">
        <v>0</v>
      </c>
      <c r="M66" s="97">
        <f>K66+K67</f>
        <v>3443</v>
      </c>
      <c r="N66" s="47" t="s">
        <v>40</v>
      </c>
      <c r="O66" s="45"/>
      <c r="P66" s="8"/>
      <c r="Q66" s="45"/>
    </row>
    <row r="67" spans="1:17" ht="17.850000000000001" x14ac:dyDescent="0.35">
      <c r="A67" s="4">
        <f t="shared" si="0"/>
        <v>6</v>
      </c>
      <c r="B67" s="45" t="s">
        <v>6</v>
      </c>
      <c r="C67" s="45" t="s">
        <v>3</v>
      </c>
      <c r="D67" s="101"/>
      <c r="E67" s="101"/>
      <c r="F67" s="101"/>
      <c r="G67" s="101"/>
      <c r="H67" s="106"/>
      <c r="I67" s="107"/>
      <c r="J67" s="24"/>
      <c r="K67" s="25">
        <f>I66-K66</f>
        <v>3043</v>
      </c>
      <c r="L67" s="26">
        <v>0</v>
      </c>
      <c r="M67" s="98"/>
      <c r="N67" s="47" t="s">
        <v>27</v>
      </c>
      <c r="O67" s="45"/>
      <c r="P67" s="8"/>
      <c r="Q67" s="45"/>
    </row>
    <row r="68" spans="1:17" ht="17.850000000000001" x14ac:dyDescent="0.35">
      <c r="A68" s="4">
        <f>IF(B68=B66,A66,A66+1)</f>
        <v>7</v>
      </c>
      <c r="B68" s="45" t="s">
        <v>31</v>
      </c>
      <c r="C68" s="45" t="s">
        <v>3</v>
      </c>
      <c r="D68" s="99">
        <v>15</v>
      </c>
      <c r="E68" s="99">
        <v>389</v>
      </c>
      <c r="F68" s="99">
        <v>4464</v>
      </c>
      <c r="G68" s="99">
        <v>29</v>
      </c>
      <c r="H68" s="102">
        <v>166</v>
      </c>
      <c r="I68" s="104">
        <v>166.5</v>
      </c>
      <c r="J68" s="24"/>
      <c r="K68" s="25">
        <f>151.2-100</f>
        <v>51.199999999999989</v>
      </c>
      <c r="L68" s="26">
        <v>0</v>
      </c>
      <c r="M68" s="97">
        <f>K68+K69</f>
        <v>151.19999999999999</v>
      </c>
      <c r="N68" s="47" t="s">
        <v>28</v>
      </c>
      <c r="O68" s="45"/>
      <c r="P68" s="8"/>
      <c r="Q68" s="45"/>
    </row>
    <row r="69" spans="1:17" ht="17.850000000000001" x14ac:dyDescent="0.35">
      <c r="A69" s="4">
        <f t="shared" ref="A69:A80" si="8">IF(B69=B67,A67,A67+1)</f>
        <v>7</v>
      </c>
      <c r="B69" s="45" t="s">
        <v>31</v>
      </c>
      <c r="C69" s="45" t="s">
        <v>3</v>
      </c>
      <c r="D69" s="100"/>
      <c r="E69" s="100"/>
      <c r="F69" s="100"/>
      <c r="G69" s="101"/>
      <c r="H69" s="106"/>
      <c r="I69" s="107"/>
      <c r="J69" s="24"/>
      <c r="K69" s="25">
        <v>100</v>
      </c>
      <c r="L69" s="26">
        <v>0</v>
      </c>
      <c r="M69" s="98"/>
      <c r="N69" s="47" t="s">
        <v>40</v>
      </c>
      <c r="O69" s="45"/>
      <c r="P69" s="8"/>
      <c r="Q69" s="45"/>
    </row>
    <row r="70" spans="1:17" ht="17.850000000000001" x14ac:dyDescent="0.35">
      <c r="A70" s="4">
        <f t="shared" si="8"/>
        <v>7</v>
      </c>
      <c r="B70" s="45" t="s">
        <v>31</v>
      </c>
      <c r="C70" s="45" t="s">
        <v>3</v>
      </c>
      <c r="D70" s="100"/>
      <c r="E70" s="100"/>
      <c r="F70" s="100"/>
      <c r="G70" s="24">
        <v>29</v>
      </c>
      <c r="H70" s="24">
        <v>42</v>
      </c>
      <c r="I70" s="25">
        <v>135.4</v>
      </c>
      <c r="J70" s="24"/>
      <c r="K70" s="25">
        <v>34</v>
      </c>
      <c r="L70" s="26">
        <v>0</v>
      </c>
      <c r="M70" s="36">
        <f t="shared" si="1"/>
        <v>34</v>
      </c>
      <c r="N70" s="47" t="s">
        <v>28</v>
      </c>
      <c r="O70" s="45"/>
      <c r="P70" s="8"/>
      <c r="Q70" s="45"/>
    </row>
    <row r="71" spans="1:17" ht="17.850000000000001" x14ac:dyDescent="0.35">
      <c r="A71" s="4">
        <f t="shared" si="8"/>
        <v>7</v>
      </c>
      <c r="B71" s="45" t="s">
        <v>31</v>
      </c>
      <c r="C71" s="45" t="s">
        <v>3</v>
      </c>
      <c r="D71" s="101"/>
      <c r="E71" s="101"/>
      <c r="F71" s="101"/>
      <c r="G71" s="24">
        <v>29</v>
      </c>
      <c r="H71" s="24">
        <v>181</v>
      </c>
      <c r="I71" s="25">
        <v>550.29999999999995</v>
      </c>
      <c r="J71" s="24"/>
      <c r="K71" s="25">
        <v>4.3</v>
      </c>
      <c r="L71" s="26">
        <v>0</v>
      </c>
      <c r="M71" s="36">
        <f t="shared" si="1"/>
        <v>4.3</v>
      </c>
      <c r="N71" s="47" t="s">
        <v>28</v>
      </c>
      <c r="O71" s="45"/>
      <c r="P71" s="8"/>
      <c r="Q71" s="45"/>
    </row>
    <row r="72" spans="1:17" ht="17.850000000000001" x14ac:dyDescent="0.35">
      <c r="A72" s="4">
        <f t="shared" si="8"/>
        <v>8</v>
      </c>
      <c r="B72" s="45" t="s">
        <v>37</v>
      </c>
      <c r="C72" s="24" t="s">
        <v>5</v>
      </c>
      <c r="D72" s="99">
        <v>14</v>
      </c>
      <c r="E72" s="99" t="s">
        <v>38</v>
      </c>
      <c r="F72" s="99">
        <v>1904</v>
      </c>
      <c r="G72" s="99">
        <v>25</v>
      </c>
      <c r="H72" s="102">
        <v>284</v>
      </c>
      <c r="I72" s="104">
        <v>3693</v>
      </c>
      <c r="J72" s="24"/>
      <c r="K72" s="25">
        <v>400</v>
      </c>
      <c r="L72" s="26">
        <v>0</v>
      </c>
      <c r="M72" s="97">
        <f>K72+K73</f>
        <v>1904</v>
      </c>
      <c r="N72" s="4" t="s">
        <v>40</v>
      </c>
      <c r="O72" s="45"/>
      <c r="P72" s="8"/>
      <c r="Q72" s="45"/>
    </row>
    <row r="73" spans="1:17" ht="17.850000000000001" x14ac:dyDescent="0.35">
      <c r="A73" s="4">
        <f t="shared" si="8"/>
        <v>8</v>
      </c>
      <c r="B73" s="45" t="s">
        <v>37</v>
      </c>
      <c r="C73" s="24" t="s">
        <v>5</v>
      </c>
      <c r="D73" s="101"/>
      <c r="E73" s="101"/>
      <c r="F73" s="101"/>
      <c r="G73" s="100"/>
      <c r="H73" s="103"/>
      <c r="I73" s="105"/>
      <c r="J73" s="24"/>
      <c r="K73" s="25">
        <f>1904-K72</f>
        <v>1504</v>
      </c>
      <c r="L73" s="26">
        <v>0</v>
      </c>
      <c r="M73" s="98"/>
      <c r="N73" s="4" t="s">
        <v>27</v>
      </c>
      <c r="O73" s="45"/>
      <c r="P73" s="8"/>
      <c r="Q73" s="45"/>
    </row>
    <row r="74" spans="1:17" ht="17.850000000000001" x14ac:dyDescent="0.35">
      <c r="A74" s="4">
        <f t="shared" si="8"/>
        <v>9</v>
      </c>
      <c r="B74" s="8" t="s">
        <v>25</v>
      </c>
      <c r="C74" s="24" t="s">
        <v>5</v>
      </c>
      <c r="D74" s="99">
        <v>14</v>
      </c>
      <c r="E74" s="99" t="s">
        <v>36</v>
      </c>
      <c r="F74" s="99">
        <v>2232</v>
      </c>
      <c r="G74" s="99">
        <v>25</v>
      </c>
      <c r="H74" s="102">
        <v>284</v>
      </c>
      <c r="I74" s="104">
        <v>3693</v>
      </c>
      <c r="J74" s="24"/>
      <c r="K74" s="25">
        <v>400</v>
      </c>
      <c r="L74" s="26">
        <v>0</v>
      </c>
      <c r="M74" s="97">
        <f>K74+K75</f>
        <v>1789</v>
      </c>
      <c r="N74" s="4" t="s">
        <v>40</v>
      </c>
      <c r="O74" s="45"/>
      <c r="P74" s="8"/>
      <c r="Q74" s="45"/>
    </row>
    <row r="75" spans="1:17" ht="17.850000000000001" x14ac:dyDescent="0.35">
      <c r="A75" s="4">
        <f t="shared" si="8"/>
        <v>9</v>
      </c>
      <c r="B75" s="8" t="s">
        <v>25</v>
      </c>
      <c r="C75" s="24" t="s">
        <v>5</v>
      </c>
      <c r="D75" s="100"/>
      <c r="E75" s="100"/>
      <c r="F75" s="100"/>
      <c r="G75" s="100"/>
      <c r="H75" s="103"/>
      <c r="I75" s="105"/>
      <c r="J75" s="41"/>
      <c r="K75" s="30">
        <f>I74-K74-K73-K72</f>
        <v>1389</v>
      </c>
      <c r="L75" s="26">
        <v>0</v>
      </c>
      <c r="M75" s="98"/>
      <c r="N75" s="41" t="s">
        <v>27</v>
      </c>
      <c r="O75" s="45"/>
      <c r="P75" s="8"/>
      <c r="Q75" s="45"/>
    </row>
    <row r="76" spans="1:17" ht="17.850000000000001" x14ac:dyDescent="0.35">
      <c r="A76" s="4">
        <f t="shared" si="8"/>
        <v>9</v>
      </c>
      <c r="B76" s="45" t="s">
        <v>25</v>
      </c>
      <c r="C76" s="45" t="s">
        <v>5</v>
      </c>
      <c r="D76" s="100"/>
      <c r="E76" s="100"/>
      <c r="F76" s="100"/>
      <c r="G76" s="24">
        <v>30</v>
      </c>
      <c r="H76" s="24">
        <v>20</v>
      </c>
      <c r="I76" s="25">
        <v>166.7</v>
      </c>
      <c r="J76" s="24"/>
      <c r="K76" s="25">
        <f>I76</f>
        <v>166.7</v>
      </c>
      <c r="L76" s="26">
        <v>0</v>
      </c>
      <c r="M76" s="36">
        <f t="shared" si="1"/>
        <v>166.7</v>
      </c>
      <c r="N76" s="47" t="s">
        <v>27</v>
      </c>
      <c r="O76" s="45"/>
      <c r="P76" s="8"/>
      <c r="Q76" s="45"/>
    </row>
    <row r="77" spans="1:17" ht="17.850000000000001" x14ac:dyDescent="0.35">
      <c r="A77" s="4">
        <f t="shared" si="8"/>
        <v>9</v>
      </c>
      <c r="B77" s="45" t="s">
        <v>25</v>
      </c>
      <c r="C77" s="45" t="s">
        <v>5</v>
      </c>
      <c r="D77" s="101"/>
      <c r="E77" s="101"/>
      <c r="F77" s="101"/>
      <c r="G77" s="24">
        <v>30</v>
      </c>
      <c r="H77" s="24">
        <v>19</v>
      </c>
      <c r="I77" s="25">
        <v>324.3</v>
      </c>
      <c r="J77" s="24"/>
      <c r="K77" s="25">
        <f>I77</f>
        <v>324.3</v>
      </c>
      <c r="L77" s="26">
        <v>0</v>
      </c>
      <c r="M77" s="36">
        <f t="shared" si="1"/>
        <v>324.3</v>
      </c>
      <c r="N77" s="47" t="s">
        <v>27</v>
      </c>
      <c r="O77" s="45"/>
      <c r="P77" s="8"/>
      <c r="Q77" s="45"/>
    </row>
    <row r="78" spans="1:17" ht="17.850000000000001" x14ac:dyDescent="0.35">
      <c r="A78" s="4">
        <f t="shared" si="8"/>
        <v>10</v>
      </c>
      <c r="B78" s="31" t="s">
        <v>41</v>
      </c>
      <c r="C78" s="45" t="s">
        <v>5</v>
      </c>
      <c r="D78" s="45"/>
      <c r="E78" s="45"/>
      <c r="F78" s="45"/>
      <c r="G78" s="45">
        <v>25</v>
      </c>
      <c r="H78" s="33">
        <v>98</v>
      </c>
      <c r="I78" s="32">
        <v>613.4</v>
      </c>
      <c r="J78" s="45"/>
      <c r="K78" s="32">
        <f>155.7+86</f>
        <v>241.7</v>
      </c>
      <c r="L78" s="32">
        <v>0</v>
      </c>
      <c r="M78" s="37">
        <f>K78</f>
        <v>241.7</v>
      </c>
      <c r="N78" s="47" t="s">
        <v>4</v>
      </c>
      <c r="O78" s="45"/>
      <c r="P78" s="8"/>
      <c r="Q78" s="45"/>
    </row>
    <row r="79" spans="1:17" ht="17.850000000000001" x14ac:dyDescent="0.35">
      <c r="A79" s="4">
        <f t="shared" si="8"/>
        <v>10</v>
      </c>
      <c r="B79" s="45" t="s">
        <v>42</v>
      </c>
      <c r="C79" s="45" t="s">
        <v>5</v>
      </c>
      <c r="D79" s="45"/>
      <c r="E79" s="45"/>
      <c r="F79" s="45"/>
      <c r="G79" s="45">
        <v>25</v>
      </c>
      <c r="H79" s="33">
        <v>98</v>
      </c>
      <c r="I79" s="32">
        <v>613.4</v>
      </c>
      <c r="J79" s="45"/>
      <c r="K79" s="32">
        <v>181</v>
      </c>
      <c r="L79" s="32">
        <v>0</v>
      </c>
      <c r="M79" s="37">
        <f>K79</f>
        <v>181</v>
      </c>
      <c r="N79" s="47" t="s">
        <v>4</v>
      </c>
      <c r="O79" s="45"/>
      <c r="P79" s="8"/>
      <c r="Q79" s="45"/>
    </row>
    <row r="80" spans="1:17" ht="17.850000000000001" x14ac:dyDescent="0.35">
      <c r="A80" s="4">
        <f t="shared" si="8"/>
        <v>11</v>
      </c>
      <c r="B80" s="45" t="s">
        <v>32</v>
      </c>
      <c r="C80" s="45" t="s">
        <v>5</v>
      </c>
      <c r="D80" s="45"/>
      <c r="E80" s="45"/>
      <c r="F80" s="45"/>
      <c r="G80" s="45">
        <v>25</v>
      </c>
      <c r="H80" s="33">
        <v>98</v>
      </c>
      <c r="I80" s="32">
        <v>613.4</v>
      </c>
      <c r="J80" s="45"/>
      <c r="K80" s="32">
        <f>I80-K78-K79-99.9</f>
        <v>90.799999999999983</v>
      </c>
      <c r="L80" s="32">
        <v>0</v>
      </c>
      <c r="M80" s="37">
        <f>K80</f>
        <v>90.799999999999983</v>
      </c>
      <c r="N80" s="47" t="s">
        <v>4</v>
      </c>
      <c r="O80" s="45"/>
      <c r="P80" s="8"/>
      <c r="Q80" s="45"/>
    </row>
    <row r="81" spans="1:17" ht="17.850000000000001" x14ac:dyDescent="0.35">
      <c r="A81" s="4">
        <v>12</v>
      </c>
      <c r="B81" s="45" t="s">
        <v>47</v>
      </c>
      <c r="C81" s="45" t="s">
        <v>5</v>
      </c>
      <c r="D81" s="45"/>
      <c r="E81" s="45"/>
      <c r="F81" s="45"/>
      <c r="G81" s="45">
        <v>25</v>
      </c>
      <c r="H81" s="33">
        <v>165</v>
      </c>
      <c r="I81" s="32">
        <v>674</v>
      </c>
      <c r="J81" s="45"/>
      <c r="K81" s="32">
        <v>304</v>
      </c>
      <c r="L81" s="32">
        <v>0</v>
      </c>
      <c r="M81" s="37">
        <f>K81</f>
        <v>304</v>
      </c>
      <c r="N81" s="47" t="s">
        <v>4</v>
      </c>
      <c r="O81" s="45"/>
      <c r="P81" s="8"/>
      <c r="Q81" s="45"/>
    </row>
    <row r="82" spans="1:17" ht="17.850000000000001" x14ac:dyDescent="0.35">
      <c r="P82" s="3"/>
    </row>
    <row r="83" spans="1:17" ht="17.850000000000001" x14ac:dyDescent="0.35">
      <c r="P83" s="3"/>
    </row>
    <row r="84" spans="1:17" ht="17.850000000000001" x14ac:dyDescent="0.35">
      <c r="P84" s="3"/>
    </row>
    <row r="85" spans="1:17" ht="17.850000000000001" x14ac:dyDescent="0.35">
      <c r="P85" s="3"/>
    </row>
    <row r="86" spans="1:17" ht="17.850000000000001" x14ac:dyDescent="0.35">
      <c r="P86" s="3"/>
    </row>
    <row r="87" spans="1:17" ht="17.850000000000001" x14ac:dyDescent="0.35">
      <c r="P87" s="3"/>
    </row>
    <row r="88" spans="1:17" ht="17.850000000000001" x14ac:dyDescent="0.35">
      <c r="P88" s="3"/>
    </row>
    <row r="89" spans="1:17" ht="17.850000000000001" x14ac:dyDescent="0.35">
      <c r="P89" s="3"/>
    </row>
    <row r="90" spans="1:17" ht="17.850000000000001" x14ac:dyDescent="0.35">
      <c r="P90" s="3"/>
    </row>
    <row r="91" spans="1:17" ht="17.850000000000001" x14ac:dyDescent="0.35">
      <c r="P91" s="3"/>
    </row>
    <row r="92" spans="1:17" ht="17.850000000000001" x14ac:dyDescent="0.35">
      <c r="P92" s="3"/>
    </row>
    <row r="93" spans="1:17" ht="17.850000000000001" x14ac:dyDescent="0.35">
      <c r="P93" s="3"/>
    </row>
    <row r="94" spans="1:17" ht="17.850000000000001" x14ac:dyDescent="0.35">
      <c r="P94" s="3"/>
    </row>
    <row r="95" spans="1:17" ht="17.850000000000001" x14ac:dyDescent="0.35">
      <c r="P95" s="3"/>
    </row>
    <row r="96" spans="1:17" ht="17.850000000000001" x14ac:dyDescent="0.35">
      <c r="P96" s="3"/>
    </row>
    <row r="97" spans="16:16" ht="17.850000000000001" x14ac:dyDescent="0.35">
      <c r="P97" s="3"/>
    </row>
    <row r="98" spans="16:16" ht="17.850000000000001" x14ac:dyDescent="0.35">
      <c r="P98" s="3"/>
    </row>
    <row r="99" spans="16:16" ht="17.850000000000001" x14ac:dyDescent="0.35">
      <c r="P99" s="3"/>
    </row>
    <row r="100" spans="16:16" ht="17.850000000000001" x14ac:dyDescent="0.35">
      <c r="P100" s="3"/>
    </row>
    <row r="101" spans="16:16" ht="17.850000000000001" x14ac:dyDescent="0.35">
      <c r="P101" s="3"/>
    </row>
    <row r="102" spans="16:16" ht="17.850000000000001" x14ac:dyDescent="0.35">
      <c r="P102" s="3"/>
    </row>
    <row r="103" spans="16:16" ht="17.850000000000001" x14ac:dyDescent="0.35">
      <c r="P103" s="3"/>
    </row>
    <row r="104" spans="16:16" ht="17.850000000000001" x14ac:dyDescent="0.35">
      <c r="P104" s="3"/>
    </row>
    <row r="105" spans="16:16" ht="17.850000000000001" x14ac:dyDescent="0.35">
      <c r="P105" s="3"/>
    </row>
    <row r="106" spans="16:16" ht="17.850000000000001" x14ac:dyDescent="0.35">
      <c r="P106" s="3"/>
    </row>
    <row r="107" spans="16:16" ht="17.850000000000001" x14ac:dyDescent="0.35">
      <c r="P107" s="3"/>
    </row>
    <row r="108" spans="16:16" ht="17.850000000000001" x14ac:dyDescent="0.35">
      <c r="P108" s="3"/>
    </row>
    <row r="109" spans="16:16" ht="17.850000000000001" x14ac:dyDescent="0.35">
      <c r="P109" s="3"/>
    </row>
    <row r="110" spans="16:16" ht="17.850000000000001" x14ac:dyDescent="0.35">
      <c r="P110" s="3"/>
    </row>
    <row r="111" spans="16:16" ht="17.850000000000001" x14ac:dyDescent="0.35">
      <c r="P111" s="3"/>
    </row>
    <row r="112" spans="16:16" ht="17.850000000000001" x14ac:dyDescent="0.35">
      <c r="P112" s="3"/>
    </row>
    <row r="113" spans="16:16" ht="17.850000000000001" x14ac:dyDescent="0.35">
      <c r="P113" s="3"/>
    </row>
    <row r="114" spans="16:16" ht="17.850000000000001" x14ac:dyDescent="0.35">
      <c r="P114" s="3"/>
    </row>
    <row r="115" spans="16:16" ht="17.850000000000001" x14ac:dyDescent="0.35">
      <c r="P115" s="3"/>
    </row>
    <row r="116" spans="16:16" ht="17.850000000000001" x14ac:dyDescent="0.35">
      <c r="P116" s="3"/>
    </row>
    <row r="117" spans="16:16" ht="17.850000000000001" x14ac:dyDescent="0.35">
      <c r="P117" s="3"/>
    </row>
    <row r="118" spans="16:16" ht="17.850000000000001" x14ac:dyDescent="0.35">
      <c r="P118" s="3"/>
    </row>
    <row r="119" spans="16:16" ht="17.850000000000001" x14ac:dyDescent="0.35">
      <c r="P119" s="3"/>
    </row>
    <row r="120" spans="16:16" ht="17.850000000000001" x14ac:dyDescent="0.35">
      <c r="P120" s="3"/>
    </row>
    <row r="121" spans="16:16" ht="17.850000000000001" x14ac:dyDescent="0.35">
      <c r="P121" s="3"/>
    </row>
    <row r="122" spans="16:16" ht="17.850000000000001" x14ac:dyDescent="0.35">
      <c r="P122" s="3"/>
    </row>
    <row r="123" spans="16:16" ht="17.850000000000001" x14ac:dyDescent="0.35">
      <c r="P123" s="3"/>
    </row>
    <row r="124" spans="16:16" ht="17.850000000000001" x14ac:dyDescent="0.35">
      <c r="P124" s="3"/>
    </row>
    <row r="125" spans="16:16" ht="17.850000000000001" x14ac:dyDescent="0.35">
      <c r="P125" s="3"/>
    </row>
    <row r="126" spans="16:16" ht="17.850000000000001" x14ac:dyDescent="0.35">
      <c r="P126" s="3"/>
    </row>
    <row r="127" spans="16:16" ht="17.850000000000001" x14ac:dyDescent="0.35">
      <c r="P127" s="3"/>
    </row>
    <row r="128" spans="16:16" ht="17.850000000000001" x14ac:dyDescent="0.35">
      <c r="P128" s="3"/>
    </row>
    <row r="129" spans="16:16" ht="17.850000000000001" x14ac:dyDescent="0.35">
      <c r="P129" s="3"/>
    </row>
    <row r="130" spans="16:16" ht="17.850000000000001" x14ac:dyDescent="0.35">
      <c r="P130" s="3"/>
    </row>
    <row r="131" spans="16:16" ht="17.850000000000001" x14ac:dyDescent="0.35">
      <c r="P131" s="3"/>
    </row>
    <row r="132" spans="16:16" ht="17.850000000000001" x14ac:dyDescent="0.35">
      <c r="P132" s="3"/>
    </row>
    <row r="133" spans="16:16" ht="17.850000000000001" x14ac:dyDescent="0.35">
      <c r="P133" s="3"/>
    </row>
    <row r="134" spans="16:16" ht="17.850000000000001" x14ac:dyDescent="0.35">
      <c r="P134" s="3"/>
    </row>
    <row r="135" spans="16:16" ht="17.850000000000001" x14ac:dyDescent="0.35">
      <c r="P135" s="3"/>
    </row>
    <row r="136" spans="16:16" ht="17.850000000000001" x14ac:dyDescent="0.35">
      <c r="P136" s="3"/>
    </row>
    <row r="137" spans="16:16" ht="17.850000000000001" x14ac:dyDescent="0.35">
      <c r="P137" s="3"/>
    </row>
    <row r="138" spans="16:16" ht="17.850000000000001" x14ac:dyDescent="0.35">
      <c r="P138" s="3"/>
    </row>
    <row r="139" spans="16:16" ht="17.850000000000001" x14ac:dyDescent="0.35">
      <c r="P139" s="3"/>
    </row>
    <row r="140" spans="16:16" ht="17.850000000000001" x14ac:dyDescent="0.35">
      <c r="P140" s="3"/>
    </row>
    <row r="141" spans="16:16" ht="17.850000000000001" x14ac:dyDescent="0.35">
      <c r="P141" s="3"/>
    </row>
    <row r="142" spans="16:16" ht="17.850000000000001" x14ac:dyDescent="0.35">
      <c r="P142" s="3"/>
    </row>
    <row r="143" spans="16:16" ht="17.850000000000001" x14ac:dyDescent="0.35">
      <c r="P143" s="3"/>
    </row>
    <row r="144" spans="16:16" ht="17.850000000000001" x14ac:dyDescent="0.35">
      <c r="P144" s="3"/>
    </row>
    <row r="145" spans="16:16" ht="17.850000000000001" x14ac:dyDescent="0.35">
      <c r="P145" s="3"/>
    </row>
    <row r="146" spans="16:16" ht="17.850000000000001" x14ac:dyDescent="0.35">
      <c r="P146" s="3"/>
    </row>
    <row r="147" spans="16:16" ht="17.850000000000001" x14ac:dyDescent="0.35">
      <c r="P147" s="3"/>
    </row>
    <row r="148" spans="16:16" ht="17.850000000000001" x14ac:dyDescent="0.35">
      <c r="P148" s="3"/>
    </row>
    <row r="149" spans="16:16" ht="17.850000000000001" x14ac:dyDescent="0.35">
      <c r="P149" s="3"/>
    </row>
    <row r="150" spans="16:16" ht="17.850000000000001" x14ac:dyDescent="0.35">
      <c r="P150" s="3"/>
    </row>
    <row r="151" spans="16:16" ht="17.850000000000001" x14ac:dyDescent="0.35">
      <c r="P151" s="3"/>
    </row>
    <row r="152" spans="16:16" ht="17.850000000000001" x14ac:dyDescent="0.35">
      <c r="P152" s="3"/>
    </row>
    <row r="153" spans="16:16" ht="17.850000000000001" x14ac:dyDescent="0.35">
      <c r="P153" s="3"/>
    </row>
    <row r="154" spans="16:16" ht="17.850000000000001" x14ac:dyDescent="0.35">
      <c r="P154" s="3"/>
    </row>
    <row r="155" spans="16:16" ht="17.850000000000001" x14ac:dyDescent="0.35">
      <c r="P155" s="3"/>
    </row>
    <row r="156" spans="16:16" ht="17.850000000000001" x14ac:dyDescent="0.35">
      <c r="P156" s="3"/>
    </row>
    <row r="157" spans="16:16" ht="17.850000000000001" x14ac:dyDescent="0.35">
      <c r="P157" s="3"/>
    </row>
    <row r="158" spans="16:16" ht="17.850000000000001" x14ac:dyDescent="0.35">
      <c r="P158" s="3"/>
    </row>
    <row r="159" spans="16:16" ht="17.850000000000001" x14ac:dyDescent="0.35">
      <c r="P159" s="3"/>
    </row>
    <row r="160" spans="16:16" ht="17.850000000000001" x14ac:dyDescent="0.35">
      <c r="P160" s="3"/>
    </row>
    <row r="161" spans="16:16" ht="17.850000000000001" x14ac:dyDescent="0.35">
      <c r="P161" s="3"/>
    </row>
    <row r="162" spans="16:16" ht="17.850000000000001" x14ac:dyDescent="0.35">
      <c r="P162" s="3"/>
    </row>
    <row r="163" spans="16:16" ht="17.850000000000001" x14ac:dyDescent="0.35">
      <c r="P163" s="3"/>
    </row>
    <row r="164" spans="16:16" ht="17.850000000000001" x14ac:dyDescent="0.35">
      <c r="P164" s="3"/>
    </row>
    <row r="165" spans="16:16" ht="17.850000000000001" x14ac:dyDescent="0.35">
      <c r="P165" s="3"/>
    </row>
    <row r="166" spans="16:16" ht="17.850000000000001" x14ac:dyDescent="0.35">
      <c r="P166" s="3"/>
    </row>
    <row r="167" spans="16:16" ht="17.850000000000001" x14ac:dyDescent="0.35">
      <c r="P167" s="3"/>
    </row>
    <row r="168" spans="16:16" ht="17.850000000000001" x14ac:dyDescent="0.35">
      <c r="P168" s="3"/>
    </row>
    <row r="169" spans="16:16" ht="17.850000000000001" x14ac:dyDescent="0.35">
      <c r="P169" s="3"/>
    </row>
    <row r="170" spans="16:16" ht="17.850000000000001" x14ac:dyDescent="0.35">
      <c r="P170" s="3"/>
    </row>
    <row r="171" spans="16:16" ht="17.850000000000001" x14ac:dyDescent="0.35">
      <c r="P171" s="3"/>
    </row>
    <row r="172" spans="16:16" ht="17.850000000000001" x14ac:dyDescent="0.35">
      <c r="P172" s="3"/>
    </row>
    <row r="173" spans="16:16" ht="17.850000000000001" x14ac:dyDescent="0.35">
      <c r="P173" s="3"/>
    </row>
    <row r="174" spans="16:16" ht="17.850000000000001" x14ac:dyDescent="0.35">
      <c r="P174" s="3"/>
    </row>
    <row r="175" spans="16:16" ht="17.850000000000001" x14ac:dyDescent="0.35">
      <c r="P175" s="3"/>
    </row>
    <row r="176" spans="16:16" ht="17.850000000000001" x14ac:dyDescent="0.35">
      <c r="P176" s="3"/>
    </row>
    <row r="177" spans="16:16" ht="17.850000000000001" x14ac:dyDescent="0.35">
      <c r="P177" s="3"/>
    </row>
    <row r="178" spans="16:16" ht="17.850000000000001" x14ac:dyDescent="0.35">
      <c r="P178" s="3"/>
    </row>
    <row r="179" spans="16:16" ht="17.850000000000001" x14ac:dyDescent="0.35">
      <c r="P179" s="3"/>
    </row>
    <row r="180" spans="16:16" ht="17.850000000000001" x14ac:dyDescent="0.35">
      <c r="P180" s="3"/>
    </row>
    <row r="181" spans="16:16" ht="17.850000000000001" x14ac:dyDescent="0.35">
      <c r="P181" s="3"/>
    </row>
    <row r="182" spans="16:16" ht="17.850000000000001" x14ac:dyDescent="0.35">
      <c r="P182" s="3"/>
    </row>
    <row r="183" spans="16:16" ht="17.850000000000001" x14ac:dyDescent="0.35">
      <c r="P183" s="3"/>
    </row>
    <row r="184" spans="16:16" ht="17.850000000000001" x14ac:dyDescent="0.35">
      <c r="P184" s="3"/>
    </row>
    <row r="185" spans="16:16" ht="17.850000000000001" x14ac:dyDescent="0.35">
      <c r="P185" s="3"/>
    </row>
    <row r="186" spans="16:16" ht="17.850000000000001" x14ac:dyDescent="0.35">
      <c r="P186" s="3"/>
    </row>
    <row r="187" spans="16:16" ht="17.850000000000001" x14ac:dyDescent="0.35">
      <c r="P187" s="3"/>
    </row>
    <row r="188" spans="16:16" ht="17.850000000000001" x14ac:dyDescent="0.35">
      <c r="P188" s="3"/>
    </row>
    <row r="189" spans="16:16" ht="17.850000000000001" x14ac:dyDescent="0.35">
      <c r="P189" s="3"/>
    </row>
    <row r="190" spans="16:16" ht="17.850000000000001" x14ac:dyDescent="0.35">
      <c r="P190" s="3"/>
    </row>
    <row r="191" spans="16:16" ht="17.850000000000001" x14ac:dyDescent="0.35">
      <c r="P191" s="3"/>
    </row>
    <row r="192" spans="16:16" ht="17.850000000000001" x14ac:dyDescent="0.35">
      <c r="P192" s="3"/>
    </row>
    <row r="193" spans="16:16" ht="17.850000000000001" x14ac:dyDescent="0.35">
      <c r="P193" s="3"/>
    </row>
    <row r="194" spans="16:16" ht="17.850000000000001" x14ac:dyDescent="0.35">
      <c r="P194" s="3"/>
    </row>
    <row r="195" spans="16:16" ht="17.850000000000001" x14ac:dyDescent="0.35">
      <c r="P195" s="3"/>
    </row>
    <row r="196" spans="16:16" ht="17.850000000000001" x14ac:dyDescent="0.35">
      <c r="P196" s="3"/>
    </row>
    <row r="197" spans="16:16" ht="17.850000000000001" x14ac:dyDescent="0.35">
      <c r="P197" s="3"/>
    </row>
    <row r="198" spans="16:16" ht="17.850000000000001" x14ac:dyDescent="0.35">
      <c r="P198" s="3"/>
    </row>
    <row r="199" spans="16:16" ht="17.850000000000001" x14ac:dyDescent="0.35">
      <c r="P199" s="3"/>
    </row>
    <row r="200" spans="16:16" ht="17.850000000000001" x14ac:dyDescent="0.35">
      <c r="P200" s="3"/>
    </row>
    <row r="201" spans="16:16" ht="17.850000000000001" x14ac:dyDescent="0.35">
      <c r="P201" s="3"/>
    </row>
    <row r="202" spans="16:16" ht="17.850000000000001" x14ac:dyDescent="0.35">
      <c r="P202" s="3"/>
    </row>
    <row r="203" spans="16:16" ht="17.850000000000001" x14ac:dyDescent="0.35">
      <c r="P203" s="3"/>
    </row>
    <row r="204" spans="16:16" ht="17.850000000000001" x14ac:dyDescent="0.35">
      <c r="P204" s="3"/>
    </row>
    <row r="205" spans="16:16" ht="17.850000000000001" x14ac:dyDescent="0.35">
      <c r="P205" s="3"/>
    </row>
    <row r="206" spans="16:16" ht="17.850000000000001" x14ac:dyDescent="0.35">
      <c r="P206" s="3"/>
    </row>
    <row r="207" spans="16:16" ht="17.850000000000001" x14ac:dyDescent="0.35">
      <c r="P207" s="3"/>
    </row>
    <row r="208" spans="16:16" ht="17.850000000000001" x14ac:dyDescent="0.35">
      <c r="P208" s="3"/>
    </row>
    <row r="209" spans="16:16" ht="17.850000000000001" x14ac:dyDescent="0.35">
      <c r="P209" s="3"/>
    </row>
    <row r="210" spans="16:16" ht="17.850000000000001" x14ac:dyDescent="0.35">
      <c r="P210" s="3"/>
    </row>
    <row r="211" spans="16:16" ht="17.850000000000001" x14ac:dyDescent="0.35">
      <c r="P211" s="3"/>
    </row>
    <row r="212" spans="16:16" ht="17.850000000000001" x14ac:dyDescent="0.35">
      <c r="P212" s="3"/>
    </row>
    <row r="213" spans="16:16" ht="17.850000000000001" x14ac:dyDescent="0.35">
      <c r="P213" s="3"/>
    </row>
    <row r="214" spans="16:16" ht="17.850000000000001" x14ac:dyDescent="0.35">
      <c r="P214" s="3"/>
    </row>
    <row r="215" spans="16:16" ht="17.850000000000001" x14ac:dyDescent="0.35">
      <c r="P215" s="3"/>
    </row>
    <row r="216" spans="16:16" ht="17.850000000000001" x14ac:dyDescent="0.35">
      <c r="P216" s="3"/>
    </row>
    <row r="217" spans="16:16" ht="17.850000000000001" x14ac:dyDescent="0.35">
      <c r="P217" s="3"/>
    </row>
    <row r="218" spans="16:16" ht="17.850000000000001" x14ac:dyDescent="0.35">
      <c r="P218" s="3"/>
    </row>
    <row r="219" spans="16:16" ht="17.850000000000001" x14ac:dyDescent="0.35">
      <c r="P219" s="3"/>
    </row>
    <row r="220" spans="16:16" ht="17.850000000000001" x14ac:dyDescent="0.35">
      <c r="P220" s="3"/>
    </row>
    <row r="221" spans="16:16" ht="17.850000000000001" x14ac:dyDescent="0.35">
      <c r="P221" s="3"/>
    </row>
    <row r="222" spans="16:16" ht="17.850000000000001" x14ac:dyDescent="0.35">
      <c r="P222" s="3"/>
    </row>
    <row r="223" spans="16:16" ht="17.850000000000001" x14ac:dyDescent="0.35">
      <c r="P223" s="3"/>
    </row>
    <row r="224" spans="16:16" ht="17.850000000000001" x14ac:dyDescent="0.35">
      <c r="P224" s="3"/>
    </row>
    <row r="225" spans="16:16" ht="17.850000000000001" x14ac:dyDescent="0.35">
      <c r="P225" s="3"/>
    </row>
    <row r="226" spans="16:16" ht="17.850000000000001" x14ac:dyDescent="0.35">
      <c r="P226" s="3"/>
    </row>
    <row r="227" spans="16:16" ht="17.850000000000001" x14ac:dyDescent="0.35">
      <c r="P227" s="3"/>
    </row>
    <row r="228" spans="16:16" ht="17.850000000000001" x14ac:dyDescent="0.35">
      <c r="P228" s="3"/>
    </row>
    <row r="229" spans="16:16" ht="17.850000000000001" x14ac:dyDescent="0.35">
      <c r="P229" s="3"/>
    </row>
    <row r="230" spans="16:16" ht="17.850000000000001" x14ac:dyDescent="0.35">
      <c r="P230" s="3"/>
    </row>
    <row r="231" spans="16:16" ht="17.850000000000001" x14ac:dyDescent="0.35">
      <c r="P231" s="3"/>
    </row>
    <row r="232" spans="16:16" ht="17.850000000000001" x14ac:dyDescent="0.35">
      <c r="P232" s="3"/>
    </row>
    <row r="233" spans="16:16" ht="17.850000000000001" x14ac:dyDescent="0.35">
      <c r="P233" s="3"/>
    </row>
    <row r="234" spans="16:16" ht="17.850000000000001" x14ac:dyDescent="0.35">
      <c r="P234" s="3"/>
    </row>
    <row r="235" spans="16:16" ht="17.850000000000001" x14ac:dyDescent="0.35">
      <c r="P235" s="3"/>
    </row>
    <row r="236" spans="16:16" ht="17.850000000000001" x14ac:dyDescent="0.35">
      <c r="P236" s="3"/>
    </row>
    <row r="237" spans="16:16" ht="17.850000000000001" x14ac:dyDescent="0.35">
      <c r="P237" s="3"/>
    </row>
    <row r="238" spans="16:16" ht="17.850000000000001" x14ac:dyDescent="0.35">
      <c r="P238" s="3"/>
    </row>
    <row r="239" spans="16:16" ht="17.850000000000001" x14ac:dyDescent="0.35">
      <c r="P239" s="3"/>
    </row>
    <row r="240" spans="16:16" ht="17.850000000000001" x14ac:dyDescent="0.35">
      <c r="P240" s="3"/>
    </row>
    <row r="241" spans="16:16" ht="17.850000000000001" x14ac:dyDescent="0.35">
      <c r="P241" s="3"/>
    </row>
    <row r="242" spans="16:16" ht="17.850000000000001" x14ac:dyDescent="0.35">
      <c r="P242" s="3"/>
    </row>
    <row r="243" spans="16:16" ht="17.850000000000001" x14ac:dyDescent="0.35">
      <c r="P243" s="3"/>
    </row>
    <row r="244" spans="16:16" ht="17.850000000000001" x14ac:dyDescent="0.35">
      <c r="P244" s="3"/>
    </row>
    <row r="245" spans="16:16" ht="17.850000000000001" x14ac:dyDescent="0.35">
      <c r="P245" s="3"/>
    </row>
    <row r="246" spans="16:16" ht="17.850000000000001" x14ac:dyDescent="0.35">
      <c r="P246" s="3"/>
    </row>
    <row r="247" spans="16:16" ht="17.850000000000001" x14ac:dyDescent="0.35">
      <c r="P247" s="3"/>
    </row>
    <row r="248" spans="16:16" ht="17.850000000000001" x14ac:dyDescent="0.35">
      <c r="P248" s="3"/>
    </row>
    <row r="249" spans="16:16" ht="17.850000000000001" x14ac:dyDescent="0.35">
      <c r="P249" s="3"/>
    </row>
    <row r="250" spans="16:16" ht="17.850000000000001" x14ac:dyDescent="0.35">
      <c r="P250" s="3"/>
    </row>
    <row r="251" spans="16:16" ht="17.850000000000001" x14ac:dyDescent="0.35">
      <c r="P251" s="3"/>
    </row>
    <row r="252" spans="16:16" ht="17.850000000000001" x14ac:dyDescent="0.35">
      <c r="P252" s="3"/>
    </row>
    <row r="253" spans="16:16" ht="17.850000000000001" x14ac:dyDescent="0.35">
      <c r="P253" s="3"/>
    </row>
    <row r="254" spans="16:16" ht="17.850000000000001" x14ac:dyDescent="0.35">
      <c r="P254" s="3"/>
    </row>
    <row r="255" spans="16:16" ht="17.850000000000001" x14ac:dyDescent="0.35">
      <c r="P255" s="3"/>
    </row>
    <row r="256" spans="16:16" ht="17.850000000000001" x14ac:dyDescent="0.35">
      <c r="P256" s="3"/>
    </row>
    <row r="257" spans="16:16" ht="17.850000000000001" x14ac:dyDescent="0.35">
      <c r="P257" s="3"/>
    </row>
    <row r="258" spans="16:16" ht="17.850000000000001" x14ac:dyDescent="0.35">
      <c r="P258" s="3"/>
    </row>
    <row r="259" spans="16:16" ht="17.850000000000001" x14ac:dyDescent="0.35">
      <c r="P259" s="3"/>
    </row>
    <row r="260" spans="16:16" ht="17.850000000000001" x14ac:dyDescent="0.35">
      <c r="P260" s="3"/>
    </row>
    <row r="261" spans="16:16" ht="17.850000000000001" x14ac:dyDescent="0.35">
      <c r="P261" s="3"/>
    </row>
    <row r="262" spans="16:16" ht="17.850000000000001" x14ac:dyDescent="0.35">
      <c r="P262" s="3"/>
    </row>
    <row r="263" spans="16:16" ht="17.850000000000001" x14ac:dyDescent="0.35">
      <c r="P263" s="3"/>
    </row>
    <row r="264" spans="16:16" ht="17.850000000000001" x14ac:dyDescent="0.35">
      <c r="P264" s="3"/>
    </row>
    <row r="265" spans="16:16" ht="17.850000000000001" x14ac:dyDescent="0.35">
      <c r="P265" s="3"/>
    </row>
    <row r="266" spans="16:16" ht="17.850000000000001" x14ac:dyDescent="0.35">
      <c r="P266" s="3"/>
    </row>
    <row r="267" spans="16:16" ht="17.850000000000001" x14ac:dyDescent="0.35">
      <c r="P267" s="3"/>
    </row>
    <row r="268" spans="16:16" ht="17.850000000000001" x14ac:dyDescent="0.35">
      <c r="P268" s="3"/>
    </row>
    <row r="269" spans="16:16" ht="17.850000000000001" x14ac:dyDescent="0.35">
      <c r="P269" s="3"/>
    </row>
    <row r="270" spans="16:16" ht="17.850000000000001" x14ac:dyDescent="0.35">
      <c r="P270" s="3"/>
    </row>
    <row r="271" spans="16:16" ht="17.850000000000001" x14ac:dyDescent="0.35">
      <c r="P271" s="3"/>
    </row>
    <row r="272" spans="16:16" ht="17.850000000000001" x14ac:dyDescent="0.35">
      <c r="P272" s="3"/>
    </row>
    <row r="273" spans="16:16" ht="17.850000000000001" x14ac:dyDescent="0.35">
      <c r="P273" s="3"/>
    </row>
    <row r="274" spans="16:16" ht="17.850000000000001" x14ac:dyDescent="0.35">
      <c r="P274" s="3"/>
    </row>
    <row r="275" spans="16:16" ht="17.850000000000001" x14ac:dyDescent="0.35">
      <c r="P275" s="3"/>
    </row>
    <row r="276" spans="16:16" ht="17.850000000000001" x14ac:dyDescent="0.35">
      <c r="P276" s="3"/>
    </row>
    <row r="277" spans="16:16" ht="17.850000000000001" x14ac:dyDescent="0.35">
      <c r="P277" s="3"/>
    </row>
    <row r="278" spans="16:16" ht="17.850000000000001" x14ac:dyDescent="0.35">
      <c r="P278" s="3"/>
    </row>
    <row r="279" spans="16:16" ht="17.850000000000001" x14ac:dyDescent="0.35">
      <c r="P279" s="3"/>
    </row>
    <row r="280" spans="16:16" ht="17.850000000000001" x14ac:dyDescent="0.35">
      <c r="P280" s="3"/>
    </row>
    <row r="281" spans="16:16" ht="17.850000000000001" x14ac:dyDescent="0.35">
      <c r="P281" s="3"/>
    </row>
    <row r="282" spans="16:16" ht="17.850000000000001" x14ac:dyDescent="0.35">
      <c r="P282" s="3"/>
    </row>
    <row r="283" spans="16:16" ht="17.850000000000001" x14ac:dyDescent="0.35">
      <c r="P283" s="3"/>
    </row>
    <row r="284" spans="16:16" ht="17.850000000000001" x14ac:dyDescent="0.35">
      <c r="P284" s="3"/>
    </row>
    <row r="285" spans="16:16" ht="17.850000000000001" x14ac:dyDescent="0.35">
      <c r="P285" s="3"/>
    </row>
    <row r="286" spans="16:16" ht="17.850000000000001" x14ac:dyDescent="0.35">
      <c r="P286" s="3"/>
    </row>
    <row r="287" spans="16:16" ht="17.850000000000001" x14ac:dyDescent="0.35">
      <c r="P287" s="3"/>
    </row>
    <row r="288" spans="16:16" ht="17.850000000000001" x14ac:dyDescent="0.35">
      <c r="P288" s="3"/>
    </row>
    <row r="289" spans="16:16" ht="17.850000000000001" x14ac:dyDescent="0.35">
      <c r="P289" s="3"/>
    </row>
    <row r="290" spans="16:16" ht="17.850000000000001" x14ac:dyDescent="0.35">
      <c r="P290" s="3"/>
    </row>
    <row r="291" spans="16:16" ht="17.850000000000001" x14ac:dyDescent="0.35">
      <c r="P291" s="3"/>
    </row>
    <row r="292" spans="16:16" ht="17.850000000000001" x14ac:dyDescent="0.35">
      <c r="P292" s="3"/>
    </row>
    <row r="293" spans="16:16" ht="17.850000000000001" x14ac:dyDescent="0.35">
      <c r="P293" s="3"/>
    </row>
    <row r="294" spans="16:16" ht="17.850000000000001" x14ac:dyDescent="0.35">
      <c r="P294" s="3"/>
    </row>
    <row r="295" spans="16:16" ht="17.850000000000001" x14ac:dyDescent="0.35">
      <c r="P295" s="3"/>
    </row>
    <row r="296" spans="16:16" ht="17.850000000000001" x14ac:dyDescent="0.35">
      <c r="P296" s="3"/>
    </row>
    <row r="297" spans="16:16" ht="17.850000000000001" x14ac:dyDescent="0.35">
      <c r="P297" s="3"/>
    </row>
    <row r="298" spans="16:16" ht="17.850000000000001" x14ac:dyDescent="0.35">
      <c r="P298" s="3"/>
    </row>
    <row r="299" spans="16:16" ht="17.850000000000001" x14ac:dyDescent="0.35">
      <c r="P299" s="3"/>
    </row>
    <row r="300" spans="16:16" ht="17.850000000000001" x14ac:dyDescent="0.35">
      <c r="P300" s="3"/>
    </row>
    <row r="301" spans="16:16" ht="17.850000000000001" x14ac:dyDescent="0.35">
      <c r="P301" s="3"/>
    </row>
    <row r="302" spans="16:16" ht="17.850000000000001" x14ac:dyDescent="0.35">
      <c r="P302" s="3"/>
    </row>
    <row r="303" spans="16:16" ht="17.850000000000001" x14ac:dyDescent="0.35">
      <c r="P303" s="3"/>
    </row>
    <row r="304" spans="16:16" ht="17.850000000000001" x14ac:dyDescent="0.35">
      <c r="P304" s="3"/>
    </row>
    <row r="305" spans="16:16" ht="17.850000000000001" x14ac:dyDescent="0.35">
      <c r="P305" s="3"/>
    </row>
    <row r="306" spans="16:16" ht="17.850000000000001" x14ac:dyDescent="0.35">
      <c r="P306" s="3"/>
    </row>
    <row r="307" spans="16:16" ht="17.850000000000001" x14ac:dyDescent="0.35">
      <c r="P307" s="3"/>
    </row>
    <row r="308" spans="16:16" ht="17.850000000000001" x14ac:dyDescent="0.35">
      <c r="P308" s="3"/>
    </row>
    <row r="309" spans="16:16" ht="17.850000000000001" x14ac:dyDescent="0.35">
      <c r="P309" s="3"/>
    </row>
    <row r="310" spans="16:16" ht="17.850000000000001" x14ac:dyDescent="0.35">
      <c r="P310" s="3"/>
    </row>
    <row r="311" spans="16:16" ht="17.850000000000001" x14ac:dyDescent="0.35">
      <c r="P311" s="3"/>
    </row>
    <row r="312" spans="16:16" ht="17.850000000000001" x14ac:dyDescent="0.35">
      <c r="P312" s="3"/>
    </row>
    <row r="313" spans="16:16" ht="17.850000000000001" x14ac:dyDescent="0.35">
      <c r="P313" s="3"/>
    </row>
    <row r="314" spans="16:16" ht="17.850000000000001" x14ac:dyDescent="0.35">
      <c r="P314" s="3"/>
    </row>
    <row r="315" spans="16:16" ht="17.850000000000001" x14ac:dyDescent="0.35">
      <c r="P315" s="3"/>
    </row>
    <row r="316" spans="16:16" ht="17.850000000000001" x14ac:dyDescent="0.35">
      <c r="P316" s="3"/>
    </row>
    <row r="317" spans="16:16" ht="17.850000000000001" x14ac:dyDescent="0.35">
      <c r="P317" s="3"/>
    </row>
    <row r="318" spans="16:16" ht="17.850000000000001" x14ac:dyDescent="0.35">
      <c r="P318" s="3"/>
    </row>
    <row r="319" spans="16:16" ht="17.850000000000001" x14ac:dyDescent="0.35">
      <c r="P319" s="3"/>
    </row>
    <row r="320" spans="16:16" ht="17.850000000000001" x14ac:dyDescent="0.35">
      <c r="P320" s="3"/>
    </row>
    <row r="321" spans="16:16" ht="17.850000000000001" x14ac:dyDescent="0.35">
      <c r="P321" s="3"/>
    </row>
    <row r="322" spans="16:16" ht="17.850000000000001" x14ac:dyDescent="0.35">
      <c r="P322" s="3"/>
    </row>
    <row r="323" spans="16:16" ht="17.850000000000001" x14ac:dyDescent="0.35">
      <c r="P323" s="3"/>
    </row>
    <row r="324" spans="16:16" ht="17.850000000000001" x14ac:dyDescent="0.35">
      <c r="P324" s="3"/>
    </row>
    <row r="325" spans="16:16" ht="17.850000000000001" x14ac:dyDescent="0.35">
      <c r="P325" s="3"/>
    </row>
    <row r="326" spans="16:16" ht="17.850000000000001" x14ac:dyDescent="0.35">
      <c r="P326" s="3"/>
    </row>
    <row r="327" spans="16:16" ht="17.850000000000001" x14ac:dyDescent="0.35">
      <c r="P327" s="3"/>
    </row>
    <row r="328" spans="16:16" ht="17.850000000000001" x14ac:dyDescent="0.35">
      <c r="P328" s="3"/>
    </row>
    <row r="329" spans="16:16" ht="17.850000000000001" x14ac:dyDescent="0.35">
      <c r="P329" s="3"/>
    </row>
    <row r="330" spans="16:16" ht="17.850000000000001" x14ac:dyDescent="0.35">
      <c r="P330" s="3"/>
    </row>
    <row r="331" spans="16:16" ht="17.850000000000001" x14ac:dyDescent="0.35">
      <c r="P331" s="3"/>
    </row>
    <row r="332" spans="16:16" ht="17.850000000000001" x14ac:dyDescent="0.35">
      <c r="P332" s="3"/>
    </row>
    <row r="333" spans="16:16" ht="17.850000000000001" x14ac:dyDescent="0.35">
      <c r="P333" s="3"/>
    </row>
    <row r="334" spans="16:16" ht="17.850000000000001" x14ac:dyDescent="0.35">
      <c r="P334" s="3"/>
    </row>
    <row r="335" spans="16:16" ht="17.850000000000001" x14ac:dyDescent="0.35">
      <c r="P335" s="3"/>
    </row>
    <row r="336" spans="16:16" ht="17.850000000000001" x14ac:dyDescent="0.35">
      <c r="P336" s="3"/>
    </row>
    <row r="337" spans="16:16" ht="17.850000000000001" x14ac:dyDescent="0.35">
      <c r="P337" s="3"/>
    </row>
    <row r="338" spans="16:16" ht="17.850000000000001" x14ac:dyDescent="0.35">
      <c r="P338" s="3"/>
    </row>
    <row r="339" spans="16:16" ht="17.850000000000001" x14ac:dyDescent="0.35">
      <c r="P339" s="3"/>
    </row>
    <row r="340" spans="16:16" ht="17.850000000000001" x14ac:dyDescent="0.35">
      <c r="P340" s="3"/>
    </row>
    <row r="341" spans="16:16" ht="17.850000000000001" x14ac:dyDescent="0.35">
      <c r="P341" s="3"/>
    </row>
    <row r="342" spans="16:16" ht="17.850000000000001" x14ac:dyDescent="0.35">
      <c r="P342" s="3"/>
    </row>
    <row r="343" spans="16:16" ht="17.850000000000001" x14ac:dyDescent="0.35">
      <c r="P343" s="3"/>
    </row>
    <row r="344" spans="16:16" ht="17.850000000000001" x14ac:dyDescent="0.35">
      <c r="P344" s="3"/>
    </row>
    <row r="345" spans="16:16" ht="17.850000000000001" x14ac:dyDescent="0.35">
      <c r="P345" s="3"/>
    </row>
    <row r="346" spans="16:16" ht="17.850000000000001" x14ac:dyDescent="0.35">
      <c r="P346" s="3"/>
    </row>
    <row r="347" spans="16:16" ht="17.850000000000001" x14ac:dyDescent="0.35">
      <c r="P347" s="3"/>
    </row>
    <row r="348" spans="16:16" ht="17.850000000000001" x14ac:dyDescent="0.35">
      <c r="P348" s="3"/>
    </row>
    <row r="349" spans="16:16" ht="17.850000000000001" x14ac:dyDescent="0.35">
      <c r="P349" s="3"/>
    </row>
    <row r="350" spans="16:16" ht="17.850000000000001" x14ac:dyDescent="0.35">
      <c r="P350" s="3"/>
    </row>
    <row r="351" spans="16:16" ht="17.850000000000001" x14ac:dyDescent="0.35">
      <c r="P351" s="3"/>
    </row>
    <row r="352" spans="16:16" ht="17.850000000000001" x14ac:dyDescent="0.35">
      <c r="P352" s="3"/>
    </row>
    <row r="353" spans="16:16" ht="17.850000000000001" x14ac:dyDescent="0.35">
      <c r="P353" s="3"/>
    </row>
    <row r="354" spans="16:16" ht="17.850000000000001" x14ac:dyDescent="0.35">
      <c r="P354" s="3"/>
    </row>
    <row r="355" spans="16:16" ht="17.850000000000001" x14ac:dyDescent="0.35">
      <c r="P355" s="3"/>
    </row>
    <row r="356" spans="16:16" ht="17.850000000000001" x14ac:dyDescent="0.35">
      <c r="P356" s="3"/>
    </row>
    <row r="357" spans="16:16" ht="17.850000000000001" x14ac:dyDescent="0.35">
      <c r="P357" s="3"/>
    </row>
    <row r="358" spans="16:16" ht="17.850000000000001" x14ac:dyDescent="0.35">
      <c r="P358" s="3"/>
    </row>
    <row r="359" spans="16:16" ht="17.850000000000001" x14ac:dyDescent="0.35">
      <c r="P359" s="3"/>
    </row>
    <row r="360" spans="16:16" ht="17.850000000000001" x14ac:dyDescent="0.35">
      <c r="P360" s="3"/>
    </row>
    <row r="361" spans="16:16" ht="17.850000000000001" x14ac:dyDescent="0.35">
      <c r="P361" s="3"/>
    </row>
    <row r="362" spans="16:16" ht="17.850000000000001" x14ac:dyDescent="0.35">
      <c r="P362" s="3"/>
    </row>
    <row r="363" spans="16:16" ht="17.850000000000001" x14ac:dyDescent="0.35">
      <c r="P363" s="3"/>
    </row>
    <row r="364" spans="16:16" ht="17.850000000000001" x14ac:dyDescent="0.35">
      <c r="P364" s="3"/>
    </row>
    <row r="365" spans="16:16" ht="17.850000000000001" x14ac:dyDescent="0.35">
      <c r="P365" s="3"/>
    </row>
    <row r="366" spans="16:16" ht="17.850000000000001" x14ac:dyDescent="0.35">
      <c r="P366" s="3"/>
    </row>
    <row r="367" spans="16:16" ht="17.850000000000001" x14ac:dyDescent="0.35">
      <c r="P367" s="3"/>
    </row>
    <row r="368" spans="16:16" ht="17.850000000000001" x14ac:dyDescent="0.35">
      <c r="P368" s="3"/>
    </row>
    <row r="369" spans="16:16" ht="17.850000000000001" x14ac:dyDescent="0.35">
      <c r="P369" s="3"/>
    </row>
    <row r="370" spans="16:16" ht="17.850000000000001" x14ac:dyDescent="0.35">
      <c r="P370" s="3"/>
    </row>
  </sheetData>
  <mergeCells count="49">
    <mergeCell ref="A1:Q1"/>
    <mergeCell ref="A2:Q2"/>
    <mergeCell ref="A3:Q3"/>
    <mergeCell ref="A4:Q4"/>
    <mergeCell ref="A5:A6"/>
    <mergeCell ref="B5:B6"/>
    <mergeCell ref="C5:C6"/>
    <mergeCell ref="D5:F5"/>
    <mergeCell ref="G5:I5"/>
    <mergeCell ref="J5:M5"/>
    <mergeCell ref="N5:N6"/>
    <mergeCell ref="O5:O6"/>
    <mergeCell ref="P5:P6"/>
    <mergeCell ref="Q5:Q6"/>
    <mergeCell ref="I36:I37"/>
    <mergeCell ref="M36:M37"/>
    <mergeCell ref="D66:D67"/>
    <mergeCell ref="E66:E67"/>
    <mergeCell ref="F66:F67"/>
    <mergeCell ref="G66:G67"/>
    <mergeCell ref="H66:H67"/>
    <mergeCell ref="I66:I67"/>
    <mergeCell ref="M66:M67"/>
    <mergeCell ref="D36:D39"/>
    <mergeCell ref="E36:E39"/>
    <mergeCell ref="F36:F39"/>
    <mergeCell ref="G36:G37"/>
    <mergeCell ref="H36:H37"/>
    <mergeCell ref="M68:M69"/>
    <mergeCell ref="D72:D73"/>
    <mergeCell ref="E72:E73"/>
    <mergeCell ref="F72:F73"/>
    <mergeCell ref="G72:G73"/>
    <mergeCell ref="H72:H73"/>
    <mergeCell ref="I72:I73"/>
    <mergeCell ref="M72:M73"/>
    <mergeCell ref="D68:D71"/>
    <mergeCell ref="E68:E71"/>
    <mergeCell ref="F68:F71"/>
    <mergeCell ref="G68:G69"/>
    <mergeCell ref="H68:H69"/>
    <mergeCell ref="I68:I69"/>
    <mergeCell ref="M74:M75"/>
    <mergeCell ref="D74:D77"/>
    <mergeCell ref="E74:E77"/>
    <mergeCell ref="F74:F77"/>
    <mergeCell ref="G74:G75"/>
    <mergeCell ref="H74:H75"/>
    <mergeCell ref="I74:I75"/>
  </mergeCells>
  <printOptions horizontalCentered="1" gridLines="1"/>
  <pageMargins left="0.23622047244094499" right="0.23622047244094499" top="0.23622047244094499" bottom="0.31496062992126" header="0" footer="0"/>
  <pageSetup paperSize="9" scale="70"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305"/>
  <sheetViews>
    <sheetView tabSelected="1" zoomScale="80" zoomScaleNormal="80" zoomScaleSheetLayoutView="55" workbookViewId="0">
      <selection activeCell="A4" sqref="A4:S4"/>
    </sheetView>
  </sheetViews>
  <sheetFormatPr defaultColWidth="14.3984375" defaultRowHeight="15" customHeight="1" x14ac:dyDescent="0.3"/>
  <cols>
    <col min="1" max="1" width="8" style="71" customWidth="1"/>
    <col min="2" max="2" width="20.09765625" style="71" customWidth="1"/>
    <col min="3" max="3" width="15.69921875" style="71" customWidth="1"/>
    <col min="4" max="4" width="6" style="71" hidden="1" customWidth="1"/>
    <col min="5" max="5" width="10" style="71" hidden="1" customWidth="1"/>
    <col min="6" max="6" width="9" style="71" hidden="1" customWidth="1"/>
    <col min="7" max="7" width="8.8984375" style="71" customWidth="1"/>
    <col min="8" max="8" width="8" style="89" customWidth="1"/>
    <col min="9" max="9" width="12" style="90" customWidth="1"/>
    <col min="10" max="10" width="9.8984375" style="71" hidden="1" customWidth="1"/>
    <col min="11" max="11" width="11.3984375" style="90" customWidth="1"/>
    <col min="12" max="12" width="7.796875" style="90" customWidth="1"/>
    <col min="13" max="13" width="11.296875" style="91" customWidth="1"/>
    <col min="14" max="14" width="11" style="91" customWidth="1"/>
    <col min="15" max="15" width="12.296875" style="92" customWidth="1"/>
    <col min="16" max="16" width="9.8984375" style="71" hidden="1" customWidth="1"/>
    <col min="17" max="17" width="13.19921875" style="71" hidden="1" customWidth="1"/>
    <col min="18" max="18" width="25.8984375" style="71" hidden="1" customWidth="1"/>
    <col min="19" max="19" width="29.796875" style="94" customWidth="1"/>
    <col min="20" max="16384" width="14.3984375" style="71"/>
  </cols>
  <sheetData>
    <row r="1" spans="1:19" ht="30.85" customHeight="1" x14ac:dyDescent="0.3">
      <c r="A1" s="128" t="s">
        <v>78</v>
      </c>
      <c r="B1" s="128"/>
      <c r="C1" s="128"/>
      <c r="D1" s="128"/>
      <c r="E1" s="128"/>
      <c r="F1" s="128"/>
      <c r="G1" s="128"/>
      <c r="H1" s="128"/>
      <c r="I1" s="128"/>
      <c r="J1" s="128"/>
      <c r="K1" s="128"/>
      <c r="L1" s="128"/>
      <c r="M1" s="128"/>
      <c r="N1" s="128"/>
      <c r="O1" s="128"/>
      <c r="P1" s="128"/>
      <c r="Q1" s="128"/>
      <c r="R1" s="128"/>
      <c r="S1" s="128"/>
    </row>
    <row r="2" spans="1:19" ht="22.5" customHeight="1" x14ac:dyDescent="0.3">
      <c r="A2" s="128" t="s">
        <v>8</v>
      </c>
      <c r="B2" s="128"/>
      <c r="C2" s="128"/>
      <c r="D2" s="128"/>
      <c r="E2" s="128"/>
      <c r="F2" s="128"/>
      <c r="G2" s="128"/>
      <c r="H2" s="128"/>
      <c r="I2" s="128"/>
      <c r="J2" s="128"/>
      <c r="K2" s="128"/>
      <c r="L2" s="128"/>
      <c r="M2" s="128"/>
      <c r="N2" s="128"/>
      <c r="O2" s="128"/>
      <c r="P2" s="128"/>
      <c r="Q2" s="128"/>
      <c r="R2" s="128"/>
      <c r="S2" s="128"/>
    </row>
    <row r="3" spans="1:19" ht="21.05" customHeight="1" x14ac:dyDescent="0.3">
      <c r="A3" s="128" t="s">
        <v>49</v>
      </c>
      <c r="B3" s="128"/>
      <c r="C3" s="128"/>
      <c r="D3" s="128"/>
      <c r="E3" s="128"/>
      <c r="F3" s="128"/>
      <c r="G3" s="128"/>
      <c r="H3" s="128"/>
      <c r="I3" s="128"/>
      <c r="J3" s="128"/>
      <c r="K3" s="128"/>
      <c r="L3" s="128"/>
      <c r="M3" s="128"/>
      <c r="N3" s="128"/>
      <c r="O3" s="128"/>
      <c r="P3" s="128"/>
      <c r="Q3" s="128"/>
      <c r="R3" s="128"/>
      <c r="S3" s="128"/>
    </row>
    <row r="4" spans="1:19" ht="33" customHeight="1" x14ac:dyDescent="0.3">
      <c r="A4" s="135" t="s">
        <v>83</v>
      </c>
      <c r="B4" s="135"/>
      <c r="C4" s="135"/>
      <c r="D4" s="135"/>
      <c r="E4" s="135"/>
      <c r="F4" s="135"/>
      <c r="G4" s="135"/>
      <c r="H4" s="135"/>
      <c r="I4" s="135"/>
      <c r="J4" s="135"/>
      <c r="K4" s="135"/>
      <c r="L4" s="135"/>
      <c r="M4" s="135"/>
      <c r="N4" s="135"/>
      <c r="O4" s="135"/>
      <c r="P4" s="135"/>
      <c r="Q4" s="135"/>
      <c r="R4" s="135"/>
      <c r="S4" s="135"/>
    </row>
    <row r="5" spans="1:19" ht="52.3" customHeight="1" x14ac:dyDescent="0.3">
      <c r="A5" s="131" t="s">
        <v>76</v>
      </c>
      <c r="B5" s="131" t="s">
        <v>39</v>
      </c>
      <c r="C5" s="131" t="s">
        <v>77</v>
      </c>
      <c r="D5" s="131" t="s">
        <v>74</v>
      </c>
      <c r="E5" s="132"/>
      <c r="F5" s="132"/>
      <c r="G5" s="131" t="s">
        <v>9</v>
      </c>
      <c r="H5" s="132"/>
      <c r="I5" s="132"/>
      <c r="J5" s="131" t="s">
        <v>10</v>
      </c>
      <c r="K5" s="132"/>
      <c r="L5" s="132"/>
      <c r="M5" s="132"/>
      <c r="N5" s="122" t="s">
        <v>66</v>
      </c>
      <c r="O5" s="131" t="s">
        <v>2</v>
      </c>
      <c r="P5" s="131" t="s">
        <v>1</v>
      </c>
      <c r="Q5" s="129" t="s">
        <v>11</v>
      </c>
      <c r="R5" s="133" t="s">
        <v>1</v>
      </c>
      <c r="S5" s="122" t="s">
        <v>79</v>
      </c>
    </row>
    <row r="6" spans="1:19" ht="62.25" x14ac:dyDescent="0.3">
      <c r="A6" s="130"/>
      <c r="B6" s="130"/>
      <c r="C6" s="130"/>
      <c r="D6" s="72" t="s">
        <v>12</v>
      </c>
      <c r="E6" s="72" t="s">
        <v>13</v>
      </c>
      <c r="F6" s="72" t="s">
        <v>14</v>
      </c>
      <c r="G6" s="72" t="s">
        <v>12</v>
      </c>
      <c r="H6" s="96" t="s">
        <v>13</v>
      </c>
      <c r="I6" s="74" t="s">
        <v>15</v>
      </c>
      <c r="J6" s="72" t="s">
        <v>16</v>
      </c>
      <c r="K6" s="74" t="s">
        <v>33</v>
      </c>
      <c r="L6" s="74" t="s">
        <v>82</v>
      </c>
      <c r="M6" s="74" t="s">
        <v>17</v>
      </c>
      <c r="N6" s="123"/>
      <c r="O6" s="132"/>
      <c r="P6" s="130"/>
      <c r="Q6" s="130"/>
      <c r="R6" s="134"/>
      <c r="S6" s="123"/>
    </row>
    <row r="7" spans="1:19" ht="33.549999999999997" customHeight="1" x14ac:dyDescent="0.3">
      <c r="A7" s="75"/>
      <c r="B7" s="73"/>
      <c r="C7" s="73"/>
      <c r="D7" s="73"/>
      <c r="E7" s="73"/>
      <c r="F7" s="73"/>
      <c r="G7" s="73"/>
      <c r="H7" s="73"/>
      <c r="I7" s="76">
        <f>SUM(I8:I17)</f>
        <v>35809.199999999997</v>
      </c>
      <c r="J7" s="76">
        <f>SUM(J8:J17)</f>
        <v>0</v>
      </c>
      <c r="K7" s="76">
        <f>SUM(K8:K17)</f>
        <v>12100.300000000001</v>
      </c>
      <c r="L7" s="76">
        <f>SUM(L8:L17)</f>
        <v>0</v>
      </c>
      <c r="M7" s="76">
        <f>SUM(M8:M17)</f>
        <v>12100.300000000001</v>
      </c>
      <c r="N7" s="76"/>
      <c r="O7" s="72"/>
      <c r="P7" s="73"/>
      <c r="Q7" s="77"/>
      <c r="R7" s="75"/>
      <c r="S7" s="78"/>
    </row>
    <row r="8" spans="1:19" s="83" customFormat="1" ht="82.25" customHeight="1" x14ac:dyDescent="0.35">
      <c r="A8" s="136">
        <v>1</v>
      </c>
      <c r="B8" s="124" t="s">
        <v>23</v>
      </c>
      <c r="C8" s="124" t="s">
        <v>5</v>
      </c>
      <c r="D8" s="124"/>
      <c r="E8" s="124"/>
      <c r="F8" s="124"/>
      <c r="G8" s="124">
        <v>29</v>
      </c>
      <c r="H8" s="124">
        <v>160</v>
      </c>
      <c r="I8" s="140">
        <v>7207.6</v>
      </c>
      <c r="J8" s="79"/>
      <c r="K8" s="140">
        <v>4876.3</v>
      </c>
      <c r="L8" s="126">
        <v>0</v>
      </c>
      <c r="M8" s="120">
        <f>K8+L8</f>
        <v>4876.3</v>
      </c>
      <c r="N8" s="81">
        <v>3826.9</v>
      </c>
      <c r="O8" s="82" t="s">
        <v>20</v>
      </c>
      <c r="P8" s="77"/>
      <c r="Q8" s="77"/>
      <c r="R8" s="77" t="s">
        <v>72</v>
      </c>
      <c r="S8" s="82" t="s">
        <v>80</v>
      </c>
    </row>
    <row r="9" spans="1:19" s="83" customFormat="1" ht="58.75" customHeight="1" x14ac:dyDescent="0.35">
      <c r="A9" s="137"/>
      <c r="B9" s="125"/>
      <c r="C9" s="125"/>
      <c r="D9" s="125"/>
      <c r="E9" s="125"/>
      <c r="F9" s="125"/>
      <c r="G9" s="125"/>
      <c r="H9" s="125"/>
      <c r="I9" s="141"/>
      <c r="J9" s="79"/>
      <c r="K9" s="141"/>
      <c r="L9" s="127"/>
      <c r="M9" s="121"/>
      <c r="N9" s="81">
        <v>1049.4000000000001</v>
      </c>
      <c r="O9" s="82" t="s">
        <v>27</v>
      </c>
      <c r="P9" s="77"/>
      <c r="Q9" s="77"/>
      <c r="R9" s="82" t="s">
        <v>67</v>
      </c>
      <c r="S9" s="82" t="s">
        <v>23</v>
      </c>
    </row>
    <row r="10" spans="1:19" s="83" customFormat="1" ht="40.75" customHeight="1" x14ac:dyDescent="0.35">
      <c r="A10" s="137"/>
      <c r="B10" s="136" t="s">
        <v>23</v>
      </c>
      <c r="C10" s="136" t="s">
        <v>5</v>
      </c>
      <c r="D10" s="84">
        <v>14</v>
      </c>
      <c r="E10" s="84">
        <v>516</v>
      </c>
      <c r="F10" s="84">
        <v>4098.2</v>
      </c>
      <c r="G10" s="136">
        <v>30</v>
      </c>
      <c r="H10" s="136">
        <v>148</v>
      </c>
      <c r="I10" s="120">
        <v>10019.4</v>
      </c>
      <c r="J10" s="84"/>
      <c r="K10" s="120">
        <v>6247.9</v>
      </c>
      <c r="L10" s="126">
        <v>0</v>
      </c>
      <c r="M10" s="120">
        <v>6247.9</v>
      </c>
      <c r="N10" s="81">
        <v>4098.2</v>
      </c>
      <c r="O10" s="78" t="s">
        <v>35</v>
      </c>
      <c r="P10" s="84"/>
      <c r="Q10" s="77"/>
      <c r="R10" s="77" t="s">
        <v>68</v>
      </c>
      <c r="S10" s="82" t="s">
        <v>81</v>
      </c>
    </row>
    <row r="11" spans="1:19" s="83" customFormat="1" ht="27.65" customHeight="1" x14ac:dyDescent="0.35">
      <c r="A11" s="137"/>
      <c r="B11" s="137"/>
      <c r="C11" s="137"/>
      <c r="D11" s="84">
        <v>14</v>
      </c>
      <c r="E11" s="84">
        <v>506</v>
      </c>
      <c r="F11" s="84">
        <v>19252</v>
      </c>
      <c r="G11" s="137"/>
      <c r="H11" s="137"/>
      <c r="I11" s="139"/>
      <c r="J11" s="84"/>
      <c r="K11" s="139"/>
      <c r="L11" s="146"/>
      <c r="M11" s="139"/>
      <c r="N11" s="142">
        <v>2149.6999999999998</v>
      </c>
      <c r="O11" s="136" t="s">
        <v>27</v>
      </c>
      <c r="P11" s="84"/>
      <c r="Q11" s="77"/>
      <c r="R11" s="124" t="s">
        <v>73</v>
      </c>
      <c r="S11" s="124" t="s">
        <v>23</v>
      </c>
    </row>
    <row r="12" spans="1:19" s="83" customFormat="1" ht="33.549999999999997" customHeight="1" x14ac:dyDescent="0.35">
      <c r="A12" s="137"/>
      <c r="B12" s="137"/>
      <c r="C12" s="137"/>
      <c r="D12" s="84">
        <v>14</v>
      </c>
      <c r="E12" s="84">
        <v>507</v>
      </c>
      <c r="F12" s="84">
        <v>577</v>
      </c>
      <c r="G12" s="137"/>
      <c r="H12" s="137"/>
      <c r="I12" s="139"/>
      <c r="J12" s="84"/>
      <c r="K12" s="139"/>
      <c r="L12" s="146"/>
      <c r="M12" s="139"/>
      <c r="N12" s="143"/>
      <c r="O12" s="137"/>
      <c r="P12" s="84"/>
      <c r="Q12" s="77"/>
      <c r="R12" s="145"/>
      <c r="S12" s="145"/>
    </row>
    <row r="13" spans="1:19" s="83" customFormat="1" ht="29.95" customHeight="1" x14ac:dyDescent="0.35">
      <c r="A13" s="138"/>
      <c r="B13" s="138"/>
      <c r="C13" s="138"/>
      <c r="D13" s="84">
        <v>14</v>
      </c>
      <c r="E13" s="84">
        <v>508</v>
      </c>
      <c r="F13" s="84">
        <v>305</v>
      </c>
      <c r="G13" s="138"/>
      <c r="H13" s="138"/>
      <c r="I13" s="121"/>
      <c r="J13" s="84"/>
      <c r="K13" s="121"/>
      <c r="L13" s="127"/>
      <c r="M13" s="121"/>
      <c r="N13" s="144"/>
      <c r="O13" s="138"/>
      <c r="P13" s="84"/>
      <c r="Q13" s="77"/>
      <c r="R13" s="125"/>
      <c r="S13" s="125"/>
    </row>
    <row r="14" spans="1:19" ht="62.25" x14ac:dyDescent="0.35">
      <c r="A14" s="78">
        <v>2</v>
      </c>
      <c r="B14" s="77" t="s">
        <v>25</v>
      </c>
      <c r="C14" s="78" t="s">
        <v>5</v>
      </c>
      <c r="D14" s="95">
        <v>14</v>
      </c>
      <c r="E14" s="95" t="s">
        <v>75</v>
      </c>
      <c r="F14" s="84">
        <v>508</v>
      </c>
      <c r="G14" s="84">
        <v>30</v>
      </c>
      <c r="H14" s="84">
        <v>57</v>
      </c>
      <c r="I14" s="85">
        <v>484.5</v>
      </c>
      <c r="J14" s="84"/>
      <c r="K14" s="85">
        <f>I14</f>
        <v>484.5</v>
      </c>
      <c r="L14" s="80">
        <v>0</v>
      </c>
      <c r="M14" s="81">
        <f>K14+L14</f>
        <v>484.5</v>
      </c>
      <c r="N14" s="81">
        <v>484.5</v>
      </c>
      <c r="O14" s="78" t="s">
        <v>4</v>
      </c>
      <c r="P14" s="86"/>
      <c r="Q14" s="87"/>
      <c r="R14" s="82" t="s">
        <v>69</v>
      </c>
      <c r="S14" s="82" t="s">
        <v>25</v>
      </c>
    </row>
    <row r="15" spans="1:19" ht="62.25" x14ac:dyDescent="0.3">
      <c r="A15" s="78">
        <v>3</v>
      </c>
      <c r="B15" s="84" t="s">
        <v>6</v>
      </c>
      <c r="C15" s="78" t="s">
        <v>3</v>
      </c>
      <c r="D15" s="84">
        <v>14</v>
      </c>
      <c r="E15" s="84" t="s">
        <v>61</v>
      </c>
      <c r="F15" s="84">
        <v>280</v>
      </c>
      <c r="G15" s="84">
        <v>29</v>
      </c>
      <c r="H15" s="84">
        <v>201</v>
      </c>
      <c r="I15" s="85">
        <v>17283.5</v>
      </c>
      <c r="J15" s="84"/>
      <c r="K15" s="85">
        <v>47.4</v>
      </c>
      <c r="L15" s="80">
        <v>0</v>
      </c>
      <c r="M15" s="81">
        <f>K15+L15</f>
        <v>47.4</v>
      </c>
      <c r="N15" s="81">
        <f>M15</f>
        <v>47.4</v>
      </c>
      <c r="O15" s="78" t="s">
        <v>27</v>
      </c>
      <c r="P15" s="75"/>
      <c r="Q15" s="88"/>
      <c r="R15" s="82" t="s">
        <v>70</v>
      </c>
      <c r="S15" s="82" t="s">
        <v>6</v>
      </c>
    </row>
    <row r="16" spans="1:19" ht="108.9" x14ac:dyDescent="0.3">
      <c r="A16" s="78">
        <v>4</v>
      </c>
      <c r="B16" s="84" t="s">
        <v>47</v>
      </c>
      <c r="C16" s="78" t="s">
        <v>5</v>
      </c>
      <c r="D16" s="84">
        <v>14</v>
      </c>
      <c r="E16" s="84">
        <v>208</v>
      </c>
      <c r="F16" s="84">
        <v>670</v>
      </c>
      <c r="G16" s="84">
        <v>25</v>
      </c>
      <c r="H16" s="84">
        <v>165</v>
      </c>
      <c r="I16" s="85">
        <v>674</v>
      </c>
      <c r="J16" s="84"/>
      <c r="K16" s="85">
        <v>304</v>
      </c>
      <c r="L16" s="85">
        <v>0</v>
      </c>
      <c r="M16" s="81">
        <f>K16</f>
        <v>304</v>
      </c>
      <c r="N16" s="81">
        <f>M16</f>
        <v>304</v>
      </c>
      <c r="O16" s="78" t="s">
        <v>4</v>
      </c>
      <c r="P16" s="84"/>
      <c r="Q16" s="77"/>
      <c r="R16" s="82" t="s">
        <v>71</v>
      </c>
      <c r="S16" s="82" t="s">
        <v>47</v>
      </c>
    </row>
    <row r="17" spans="1:19" ht="62.25" hidden="1" x14ac:dyDescent="0.3">
      <c r="A17" s="78">
        <v>5</v>
      </c>
      <c r="B17" s="84" t="s">
        <v>62</v>
      </c>
      <c r="C17" s="84" t="s">
        <v>5</v>
      </c>
      <c r="D17" s="84">
        <v>14</v>
      </c>
      <c r="E17" s="77" t="s">
        <v>63</v>
      </c>
      <c r="F17" s="84"/>
      <c r="G17" s="84">
        <v>25</v>
      </c>
      <c r="H17" s="84">
        <v>226</v>
      </c>
      <c r="I17" s="85">
        <v>140.19999999999999</v>
      </c>
      <c r="J17" s="84"/>
      <c r="K17" s="85">
        <v>140.19999999999999</v>
      </c>
      <c r="L17" s="85">
        <v>0</v>
      </c>
      <c r="M17" s="81">
        <f>K17</f>
        <v>140.19999999999999</v>
      </c>
      <c r="N17" s="81"/>
      <c r="O17" s="78" t="s">
        <v>4</v>
      </c>
      <c r="P17" s="75"/>
      <c r="Q17" s="88"/>
      <c r="R17" s="82" t="s">
        <v>64</v>
      </c>
      <c r="S17" s="82" t="s">
        <v>65</v>
      </c>
    </row>
    <row r="18" spans="1:19" ht="15.55" x14ac:dyDescent="0.3">
      <c r="Q18" s="93"/>
    </row>
    <row r="19" spans="1:19" ht="15.55" x14ac:dyDescent="0.3">
      <c r="Q19" s="93"/>
    </row>
    <row r="20" spans="1:19" ht="15.55" x14ac:dyDescent="0.3">
      <c r="Q20" s="93"/>
    </row>
    <row r="21" spans="1:19" ht="15.55" x14ac:dyDescent="0.3">
      <c r="Q21" s="93"/>
    </row>
    <row r="22" spans="1:19" ht="15.55" x14ac:dyDescent="0.3">
      <c r="Q22" s="93"/>
    </row>
    <row r="23" spans="1:19" ht="15.55" x14ac:dyDescent="0.3">
      <c r="Q23" s="93"/>
    </row>
    <row r="24" spans="1:19" ht="15.55" x14ac:dyDescent="0.3">
      <c r="Q24" s="93"/>
    </row>
    <row r="25" spans="1:19" ht="15.55" x14ac:dyDescent="0.3">
      <c r="Q25" s="93"/>
    </row>
    <row r="26" spans="1:19" ht="15.55" x14ac:dyDescent="0.3">
      <c r="Q26" s="93"/>
    </row>
    <row r="27" spans="1:19" ht="15.55" x14ac:dyDescent="0.3">
      <c r="Q27" s="93"/>
    </row>
    <row r="28" spans="1:19" ht="15.55" x14ac:dyDescent="0.3">
      <c r="Q28" s="93"/>
    </row>
    <row r="29" spans="1:19" ht="15.55" x14ac:dyDescent="0.3">
      <c r="Q29" s="93"/>
    </row>
    <row r="30" spans="1:19" ht="15.55" x14ac:dyDescent="0.3">
      <c r="Q30" s="93"/>
    </row>
    <row r="31" spans="1:19" ht="15.55" x14ac:dyDescent="0.3">
      <c r="Q31" s="93"/>
    </row>
    <row r="32" spans="1:19" ht="15.55" x14ac:dyDescent="0.3">
      <c r="Q32" s="93"/>
    </row>
    <row r="33" spans="17:17" ht="15.55" x14ac:dyDescent="0.3">
      <c r="Q33" s="93"/>
    </row>
    <row r="34" spans="17:17" ht="15.55" x14ac:dyDescent="0.3">
      <c r="Q34" s="93"/>
    </row>
    <row r="35" spans="17:17" ht="15.55" x14ac:dyDescent="0.3">
      <c r="Q35" s="93"/>
    </row>
    <row r="36" spans="17:17" ht="15.55" x14ac:dyDescent="0.3">
      <c r="Q36" s="93"/>
    </row>
    <row r="37" spans="17:17" ht="15.55" x14ac:dyDescent="0.3">
      <c r="Q37" s="93"/>
    </row>
    <row r="38" spans="17:17" ht="15.55" x14ac:dyDescent="0.3">
      <c r="Q38" s="93"/>
    </row>
    <row r="39" spans="17:17" ht="15.55" x14ac:dyDescent="0.3">
      <c r="Q39" s="93"/>
    </row>
    <row r="40" spans="17:17" ht="15.55" x14ac:dyDescent="0.3">
      <c r="Q40" s="93"/>
    </row>
    <row r="41" spans="17:17" ht="15.55" x14ac:dyDescent="0.3">
      <c r="Q41" s="93"/>
    </row>
    <row r="42" spans="17:17" ht="15.55" x14ac:dyDescent="0.3">
      <c r="Q42" s="93"/>
    </row>
    <row r="43" spans="17:17" ht="15.55" x14ac:dyDescent="0.3">
      <c r="Q43" s="93"/>
    </row>
    <row r="44" spans="17:17" ht="15.55" x14ac:dyDescent="0.3">
      <c r="Q44" s="93"/>
    </row>
    <row r="45" spans="17:17" ht="15.55" x14ac:dyDescent="0.3">
      <c r="Q45" s="93"/>
    </row>
    <row r="46" spans="17:17" ht="15.55" x14ac:dyDescent="0.3">
      <c r="Q46" s="93"/>
    </row>
    <row r="47" spans="17:17" ht="15.55" x14ac:dyDescent="0.3">
      <c r="Q47" s="93"/>
    </row>
    <row r="48" spans="17:17" ht="15.55" x14ac:dyDescent="0.3">
      <c r="Q48" s="93"/>
    </row>
    <row r="49" spans="17:17" ht="15.55" x14ac:dyDescent="0.3">
      <c r="Q49" s="93"/>
    </row>
    <row r="50" spans="17:17" ht="15.55" x14ac:dyDescent="0.3">
      <c r="Q50" s="93"/>
    </row>
    <row r="51" spans="17:17" ht="15.55" x14ac:dyDescent="0.3">
      <c r="Q51" s="93"/>
    </row>
    <row r="52" spans="17:17" ht="15.55" x14ac:dyDescent="0.3">
      <c r="Q52" s="93"/>
    </row>
    <row r="53" spans="17:17" ht="15.55" x14ac:dyDescent="0.3">
      <c r="Q53" s="93"/>
    </row>
    <row r="54" spans="17:17" ht="15.55" x14ac:dyDescent="0.3">
      <c r="Q54" s="93"/>
    </row>
    <row r="55" spans="17:17" ht="15.55" x14ac:dyDescent="0.3">
      <c r="Q55" s="93"/>
    </row>
    <row r="56" spans="17:17" ht="15.55" x14ac:dyDescent="0.3">
      <c r="Q56" s="93"/>
    </row>
    <row r="57" spans="17:17" ht="15.55" x14ac:dyDescent="0.3">
      <c r="Q57" s="93"/>
    </row>
    <row r="58" spans="17:17" ht="15.55" x14ac:dyDescent="0.3">
      <c r="Q58" s="93"/>
    </row>
    <row r="59" spans="17:17" ht="15.55" x14ac:dyDescent="0.3">
      <c r="Q59" s="93"/>
    </row>
    <row r="60" spans="17:17" ht="15.55" x14ac:dyDescent="0.3">
      <c r="Q60" s="93"/>
    </row>
    <row r="61" spans="17:17" ht="15.55" x14ac:dyDescent="0.3">
      <c r="Q61" s="93"/>
    </row>
    <row r="62" spans="17:17" ht="15.55" x14ac:dyDescent="0.3">
      <c r="Q62" s="93"/>
    </row>
    <row r="63" spans="17:17" ht="15.55" x14ac:dyDescent="0.3">
      <c r="Q63" s="93"/>
    </row>
    <row r="64" spans="17:17" ht="15.55" x14ac:dyDescent="0.3">
      <c r="Q64" s="93"/>
    </row>
    <row r="65" spans="17:17" ht="15.55" x14ac:dyDescent="0.3">
      <c r="Q65" s="93"/>
    </row>
    <row r="66" spans="17:17" ht="15.55" x14ac:dyDescent="0.3">
      <c r="Q66" s="93"/>
    </row>
    <row r="67" spans="17:17" ht="15.55" x14ac:dyDescent="0.3">
      <c r="Q67" s="93"/>
    </row>
    <row r="68" spans="17:17" ht="15.55" x14ac:dyDescent="0.3">
      <c r="Q68" s="93"/>
    </row>
    <row r="69" spans="17:17" ht="15.55" x14ac:dyDescent="0.3">
      <c r="Q69" s="93"/>
    </row>
    <row r="70" spans="17:17" ht="15.55" x14ac:dyDescent="0.3">
      <c r="Q70" s="93"/>
    </row>
    <row r="71" spans="17:17" ht="15.55" x14ac:dyDescent="0.3">
      <c r="Q71" s="93"/>
    </row>
    <row r="72" spans="17:17" ht="15.55" x14ac:dyDescent="0.3">
      <c r="Q72" s="93"/>
    </row>
    <row r="73" spans="17:17" ht="15.55" x14ac:dyDescent="0.3">
      <c r="Q73" s="93"/>
    </row>
    <row r="74" spans="17:17" ht="15.55" x14ac:dyDescent="0.3">
      <c r="Q74" s="93"/>
    </row>
    <row r="75" spans="17:17" ht="15.55" x14ac:dyDescent="0.3">
      <c r="Q75" s="93"/>
    </row>
    <row r="76" spans="17:17" ht="15.55" x14ac:dyDescent="0.3">
      <c r="Q76" s="93"/>
    </row>
    <row r="77" spans="17:17" ht="15.55" x14ac:dyDescent="0.3">
      <c r="Q77" s="93"/>
    </row>
    <row r="78" spans="17:17" ht="15.55" x14ac:dyDescent="0.3">
      <c r="Q78" s="93"/>
    </row>
    <row r="79" spans="17:17" ht="15.55" x14ac:dyDescent="0.3">
      <c r="Q79" s="93"/>
    </row>
    <row r="80" spans="17:17" ht="15.55" x14ac:dyDescent="0.3">
      <c r="Q80" s="93"/>
    </row>
    <row r="81" spans="17:17" ht="15.55" x14ac:dyDescent="0.3">
      <c r="Q81" s="93"/>
    </row>
    <row r="82" spans="17:17" ht="15.55" x14ac:dyDescent="0.3">
      <c r="Q82" s="93"/>
    </row>
    <row r="83" spans="17:17" ht="15.55" x14ac:dyDescent="0.3">
      <c r="Q83" s="93"/>
    </row>
    <row r="84" spans="17:17" ht="15.55" x14ac:dyDescent="0.3">
      <c r="Q84" s="93"/>
    </row>
    <row r="85" spans="17:17" ht="15.55" x14ac:dyDescent="0.3">
      <c r="Q85" s="93"/>
    </row>
    <row r="86" spans="17:17" ht="15.55" x14ac:dyDescent="0.3">
      <c r="Q86" s="93"/>
    </row>
    <row r="87" spans="17:17" ht="15.55" x14ac:dyDescent="0.3">
      <c r="Q87" s="93"/>
    </row>
    <row r="88" spans="17:17" ht="15.55" x14ac:dyDescent="0.3">
      <c r="Q88" s="93"/>
    </row>
    <row r="89" spans="17:17" ht="15.55" x14ac:dyDescent="0.3">
      <c r="Q89" s="93"/>
    </row>
    <row r="90" spans="17:17" ht="15.55" x14ac:dyDescent="0.3">
      <c r="Q90" s="93"/>
    </row>
    <row r="91" spans="17:17" ht="15.55" x14ac:dyDescent="0.3">
      <c r="Q91" s="93"/>
    </row>
    <row r="92" spans="17:17" ht="15.55" x14ac:dyDescent="0.3">
      <c r="Q92" s="93"/>
    </row>
    <row r="93" spans="17:17" ht="15.55" x14ac:dyDescent="0.3">
      <c r="Q93" s="93"/>
    </row>
    <row r="94" spans="17:17" ht="15.55" x14ac:dyDescent="0.3">
      <c r="Q94" s="93"/>
    </row>
    <row r="95" spans="17:17" ht="15.55" x14ac:dyDescent="0.3">
      <c r="Q95" s="93"/>
    </row>
    <row r="96" spans="17:17" ht="15.55" x14ac:dyDescent="0.3">
      <c r="Q96" s="93"/>
    </row>
    <row r="97" spans="17:17" ht="15.55" x14ac:dyDescent="0.3">
      <c r="Q97" s="93"/>
    </row>
    <row r="98" spans="17:17" ht="15.55" x14ac:dyDescent="0.3">
      <c r="Q98" s="93"/>
    </row>
    <row r="99" spans="17:17" ht="15.55" x14ac:dyDescent="0.3">
      <c r="Q99" s="93"/>
    </row>
    <row r="100" spans="17:17" ht="15.55" x14ac:dyDescent="0.3">
      <c r="Q100" s="93"/>
    </row>
    <row r="101" spans="17:17" ht="15.55" x14ac:dyDescent="0.3">
      <c r="Q101" s="93"/>
    </row>
    <row r="102" spans="17:17" ht="15.55" x14ac:dyDescent="0.3">
      <c r="Q102" s="93"/>
    </row>
    <row r="103" spans="17:17" ht="15.55" x14ac:dyDescent="0.3">
      <c r="Q103" s="93"/>
    </row>
    <row r="104" spans="17:17" ht="15.55" x14ac:dyDescent="0.3">
      <c r="Q104" s="93"/>
    </row>
    <row r="105" spans="17:17" ht="15.55" x14ac:dyDescent="0.3">
      <c r="Q105" s="93"/>
    </row>
    <row r="106" spans="17:17" ht="15.55" x14ac:dyDescent="0.3">
      <c r="Q106" s="93"/>
    </row>
    <row r="107" spans="17:17" ht="15.55" x14ac:dyDescent="0.3">
      <c r="Q107" s="93"/>
    </row>
    <row r="108" spans="17:17" ht="15.55" x14ac:dyDescent="0.3">
      <c r="Q108" s="93"/>
    </row>
    <row r="109" spans="17:17" ht="15.55" x14ac:dyDescent="0.3">
      <c r="Q109" s="93"/>
    </row>
    <row r="110" spans="17:17" ht="15.55" x14ac:dyDescent="0.3">
      <c r="Q110" s="93"/>
    </row>
    <row r="111" spans="17:17" ht="15.55" x14ac:dyDescent="0.3">
      <c r="Q111" s="93"/>
    </row>
    <row r="112" spans="17:17" ht="15.55" x14ac:dyDescent="0.3">
      <c r="Q112" s="93"/>
    </row>
    <row r="113" spans="17:17" ht="15.55" x14ac:dyDescent="0.3">
      <c r="Q113" s="93"/>
    </row>
    <row r="114" spans="17:17" ht="15.55" x14ac:dyDescent="0.3">
      <c r="Q114" s="93"/>
    </row>
    <row r="115" spans="17:17" ht="15.55" x14ac:dyDescent="0.3">
      <c r="Q115" s="93"/>
    </row>
    <row r="116" spans="17:17" ht="15.55" x14ac:dyDescent="0.3">
      <c r="Q116" s="93"/>
    </row>
    <row r="117" spans="17:17" ht="15.55" x14ac:dyDescent="0.3">
      <c r="Q117" s="93"/>
    </row>
    <row r="118" spans="17:17" ht="15.55" x14ac:dyDescent="0.3">
      <c r="Q118" s="93"/>
    </row>
    <row r="119" spans="17:17" ht="15.55" x14ac:dyDescent="0.3">
      <c r="Q119" s="93"/>
    </row>
    <row r="120" spans="17:17" ht="15.55" x14ac:dyDescent="0.3">
      <c r="Q120" s="93"/>
    </row>
    <row r="121" spans="17:17" ht="15.55" x14ac:dyDescent="0.3">
      <c r="Q121" s="93"/>
    </row>
    <row r="122" spans="17:17" ht="15.55" x14ac:dyDescent="0.3">
      <c r="Q122" s="93"/>
    </row>
    <row r="123" spans="17:17" ht="15.55" x14ac:dyDescent="0.3">
      <c r="Q123" s="93"/>
    </row>
    <row r="124" spans="17:17" ht="15.55" x14ac:dyDescent="0.3">
      <c r="Q124" s="93"/>
    </row>
    <row r="125" spans="17:17" ht="15.55" x14ac:dyDescent="0.3">
      <c r="Q125" s="93"/>
    </row>
    <row r="126" spans="17:17" ht="15.55" x14ac:dyDescent="0.3">
      <c r="Q126" s="93"/>
    </row>
    <row r="127" spans="17:17" ht="15.55" x14ac:dyDescent="0.3">
      <c r="Q127" s="93"/>
    </row>
    <row r="128" spans="17:17" ht="15.55" x14ac:dyDescent="0.3">
      <c r="Q128" s="93"/>
    </row>
    <row r="129" spans="17:17" ht="15.55" x14ac:dyDescent="0.3">
      <c r="Q129" s="93"/>
    </row>
    <row r="130" spans="17:17" ht="15.55" x14ac:dyDescent="0.3">
      <c r="Q130" s="93"/>
    </row>
    <row r="131" spans="17:17" ht="15.55" x14ac:dyDescent="0.3">
      <c r="Q131" s="93"/>
    </row>
    <row r="132" spans="17:17" ht="15.55" x14ac:dyDescent="0.3">
      <c r="Q132" s="93"/>
    </row>
    <row r="133" spans="17:17" ht="15.55" x14ac:dyDescent="0.3">
      <c r="Q133" s="93"/>
    </row>
    <row r="134" spans="17:17" ht="15.55" x14ac:dyDescent="0.3">
      <c r="Q134" s="93"/>
    </row>
    <row r="135" spans="17:17" ht="15.55" x14ac:dyDescent="0.3">
      <c r="Q135" s="93"/>
    </row>
    <row r="136" spans="17:17" ht="15.55" x14ac:dyDescent="0.3">
      <c r="Q136" s="93"/>
    </row>
    <row r="137" spans="17:17" ht="15.55" x14ac:dyDescent="0.3">
      <c r="Q137" s="93"/>
    </row>
    <row r="138" spans="17:17" ht="15.55" x14ac:dyDescent="0.3">
      <c r="Q138" s="93"/>
    </row>
    <row r="139" spans="17:17" ht="15.55" x14ac:dyDescent="0.3">
      <c r="Q139" s="93"/>
    </row>
    <row r="140" spans="17:17" ht="15.55" x14ac:dyDescent="0.3">
      <c r="Q140" s="93"/>
    </row>
    <row r="141" spans="17:17" ht="15.55" x14ac:dyDescent="0.3">
      <c r="Q141" s="93"/>
    </row>
    <row r="142" spans="17:17" ht="15.55" x14ac:dyDescent="0.3">
      <c r="Q142" s="93"/>
    </row>
    <row r="143" spans="17:17" ht="15.55" x14ac:dyDescent="0.3">
      <c r="Q143" s="93"/>
    </row>
    <row r="144" spans="17:17" ht="15.55" x14ac:dyDescent="0.3">
      <c r="Q144" s="93"/>
    </row>
    <row r="145" spans="17:17" ht="15.55" x14ac:dyDescent="0.3">
      <c r="Q145" s="93"/>
    </row>
    <row r="146" spans="17:17" ht="15.55" x14ac:dyDescent="0.3">
      <c r="Q146" s="93"/>
    </row>
    <row r="147" spans="17:17" ht="15.55" x14ac:dyDescent="0.3">
      <c r="Q147" s="93"/>
    </row>
    <row r="148" spans="17:17" ht="15.55" x14ac:dyDescent="0.3">
      <c r="Q148" s="93"/>
    </row>
    <row r="149" spans="17:17" ht="15.55" x14ac:dyDescent="0.3">
      <c r="Q149" s="93"/>
    </row>
    <row r="150" spans="17:17" ht="15.55" x14ac:dyDescent="0.3">
      <c r="Q150" s="93"/>
    </row>
    <row r="151" spans="17:17" ht="15.55" x14ac:dyDescent="0.3">
      <c r="Q151" s="93"/>
    </row>
    <row r="152" spans="17:17" ht="15.55" x14ac:dyDescent="0.3">
      <c r="Q152" s="93"/>
    </row>
    <row r="153" spans="17:17" ht="15.55" x14ac:dyDescent="0.3">
      <c r="Q153" s="93"/>
    </row>
    <row r="154" spans="17:17" ht="15.55" x14ac:dyDescent="0.3">
      <c r="Q154" s="93"/>
    </row>
    <row r="155" spans="17:17" ht="15.55" x14ac:dyDescent="0.3">
      <c r="Q155" s="93"/>
    </row>
    <row r="156" spans="17:17" ht="15.55" x14ac:dyDescent="0.3">
      <c r="Q156" s="93"/>
    </row>
    <row r="157" spans="17:17" ht="15.55" x14ac:dyDescent="0.3">
      <c r="Q157" s="93"/>
    </row>
    <row r="158" spans="17:17" ht="15.55" x14ac:dyDescent="0.3">
      <c r="Q158" s="93"/>
    </row>
    <row r="159" spans="17:17" ht="15.55" x14ac:dyDescent="0.3">
      <c r="Q159" s="93"/>
    </row>
    <row r="160" spans="17:17" ht="15.55" x14ac:dyDescent="0.3">
      <c r="Q160" s="93"/>
    </row>
    <row r="161" spans="17:17" ht="15.55" x14ac:dyDescent="0.3">
      <c r="Q161" s="93"/>
    </row>
    <row r="162" spans="17:17" ht="15.55" x14ac:dyDescent="0.3">
      <c r="Q162" s="93"/>
    </row>
    <row r="163" spans="17:17" ht="15.55" x14ac:dyDescent="0.3">
      <c r="Q163" s="93"/>
    </row>
    <row r="164" spans="17:17" ht="15.55" x14ac:dyDescent="0.3">
      <c r="Q164" s="93"/>
    </row>
    <row r="165" spans="17:17" ht="15.55" x14ac:dyDescent="0.3">
      <c r="Q165" s="93"/>
    </row>
    <row r="166" spans="17:17" ht="15.55" x14ac:dyDescent="0.3">
      <c r="Q166" s="93"/>
    </row>
    <row r="167" spans="17:17" ht="15.55" x14ac:dyDescent="0.3">
      <c r="Q167" s="93"/>
    </row>
    <row r="168" spans="17:17" ht="15.55" x14ac:dyDescent="0.3">
      <c r="Q168" s="93"/>
    </row>
    <row r="169" spans="17:17" ht="15.55" x14ac:dyDescent="0.3">
      <c r="Q169" s="93"/>
    </row>
    <row r="170" spans="17:17" ht="15.55" x14ac:dyDescent="0.3">
      <c r="Q170" s="93"/>
    </row>
    <row r="171" spans="17:17" ht="15.55" x14ac:dyDescent="0.3">
      <c r="Q171" s="93"/>
    </row>
    <row r="172" spans="17:17" ht="15.55" x14ac:dyDescent="0.3">
      <c r="Q172" s="93"/>
    </row>
    <row r="173" spans="17:17" ht="15.55" x14ac:dyDescent="0.3">
      <c r="Q173" s="93"/>
    </row>
    <row r="174" spans="17:17" ht="15.55" x14ac:dyDescent="0.3">
      <c r="Q174" s="93"/>
    </row>
    <row r="175" spans="17:17" ht="15.55" x14ac:dyDescent="0.3">
      <c r="Q175" s="93"/>
    </row>
    <row r="176" spans="17:17" ht="15.55" x14ac:dyDescent="0.3">
      <c r="Q176" s="93"/>
    </row>
    <row r="177" spans="17:17" ht="15.55" x14ac:dyDescent="0.3">
      <c r="Q177" s="93"/>
    </row>
    <row r="178" spans="17:17" ht="15.55" x14ac:dyDescent="0.3">
      <c r="Q178" s="93"/>
    </row>
    <row r="179" spans="17:17" ht="15.55" x14ac:dyDescent="0.3">
      <c r="Q179" s="93"/>
    </row>
    <row r="180" spans="17:17" ht="15.55" x14ac:dyDescent="0.3">
      <c r="Q180" s="93"/>
    </row>
    <row r="181" spans="17:17" ht="15.55" x14ac:dyDescent="0.3">
      <c r="Q181" s="93"/>
    </row>
    <row r="182" spans="17:17" ht="15.55" x14ac:dyDescent="0.3">
      <c r="Q182" s="93"/>
    </row>
    <row r="183" spans="17:17" ht="15.55" x14ac:dyDescent="0.3">
      <c r="Q183" s="93"/>
    </row>
    <row r="184" spans="17:17" ht="15.55" x14ac:dyDescent="0.3">
      <c r="Q184" s="93"/>
    </row>
    <row r="185" spans="17:17" ht="15.55" x14ac:dyDescent="0.3">
      <c r="Q185" s="93"/>
    </row>
    <row r="186" spans="17:17" ht="15.55" x14ac:dyDescent="0.3">
      <c r="Q186" s="93"/>
    </row>
    <row r="187" spans="17:17" ht="15.55" x14ac:dyDescent="0.3">
      <c r="Q187" s="93"/>
    </row>
    <row r="188" spans="17:17" ht="15.55" x14ac:dyDescent="0.3">
      <c r="Q188" s="93"/>
    </row>
    <row r="189" spans="17:17" ht="15.55" x14ac:dyDescent="0.3">
      <c r="Q189" s="93"/>
    </row>
    <row r="190" spans="17:17" ht="15.55" x14ac:dyDescent="0.3">
      <c r="Q190" s="93"/>
    </row>
    <row r="191" spans="17:17" ht="15.55" x14ac:dyDescent="0.3">
      <c r="Q191" s="93"/>
    </row>
    <row r="192" spans="17:17" ht="15.55" x14ac:dyDescent="0.3">
      <c r="Q192" s="93"/>
    </row>
    <row r="193" spans="17:17" ht="15.55" x14ac:dyDescent="0.3">
      <c r="Q193" s="93"/>
    </row>
    <row r="194" spans="17:17" ht="15.55" x14ac:dyDescent="0.3">
      <c r="Q194" s="93"/>
    </row>
    <row r="195" spans="17:17" ht="15.55" x14ac:dyDescent="0.3">
      <c r="Q195" s="93"/>
    </row>
    <row r="196" spans="17:17" ht="15.55" x14ac:dyDescent="0.3">
      <c r="Q196" s="93"/>
    </row>
    <row r="197" spans="17:17" ht="15.55" x14ac:dyDescent="0.3">
      <c r="Q197" s="93"/>
    </row>
    <row r="198" spans="17:17" ht="15.55" x14ac:dyDescent="0.3">
      <c r="Q198" s="93"/>
    </row>
    <row r="199" spans="17:17" ht="15.55" x14ac:dyDescent="0.3">
      <c r="Q199" s="93"/>
    </row>
    <row r="200" spans="17:17" ht="15.55" x14ac:dyDescent="0.3">
      <c r="Q200" s="93"/>
    </row>
    <row r="201" spans="17:17" ht="15.55" x14ac:dyDescent="0.3">
      <c r="Q201" s="93"/>
    </row>
    <row r="202" spans="17:17" ht="15.55" x14ac:dyDescent="0.3">
      <c r="Q202" s="93"/>
    </row>
    <row r="203" spans="17:17" ht="15.55" x14ac:dyDescent="0.3">
      <c r="Q203" s="93"/>
    </row>
    <row r="204" spans="17:17" ht="15.55" x14ac:dyDescent="0.3">
      <c r="Q204" s="93"/>
    </row>
    <row r="205" spans="17:17" ht="15.55" x14ac:dyDescent="0.3">
      <c r="Q205" s="93"/>
    </row>
    <row r="206" spans="17:17" ht="15.55" x14ac:dyDescent="0.3">
      <c r="Q206" s="93"/>
    </row>
    <row r="207" spans="17:17" ht="15.55" x14ac:dyDescent="0.3">
      <c r="Q207" s="93"/>
    </row>
    <row r="208" spans="17:17" ht="15.55" x14ac:dyDescent="0.3">
      <c r="Q208" s="93"/>
    </row>
    <row r="209" spans="17:17" ht="15.55" x14ac:dyDescent="0.3">
      <c r="Q209" s="93"/>
    </row>
    <row r="210" spans="17:17" ht="15.55" x14ac:dyDescent="0.3">
      <c r="Q210" s="93"/>
    </row>
    <row r="211" spans="17:17" ht="15.55" x14ac:dyDescent="0.3">
      <c r="Q211" s="93"/>
    </row>
    <row r="212" spans="17:17" ht="15.55" x14ac:dyDescent="0.3">
      <c r="Q212" s="93"/>
    </row>
    <row r="213" spans="17:17" ht="15.55" x14ac:dyDescent="0.3">
      <c r="Q213" s="93"/>
    </row>
    <row r="214" spans="17:17" ht="15.55" x14ac:dyDescent="0.3">
      <c r="Q214" s="93"/>
    </row>
    <row r="215" spans="17:17" ht="15.55" x14ac:dyDescent="0.3">
      <c r="Q215" s="93"/>
    </row>
    <row r="216" spans="17:17" ht="15.55" x14ac:dyDescent="0.3">
      <c r="Q216" s="93"/>
    </row>
    <row r="217" spans="17:17" ht="15.55" x14ac:dyDescent="0.3">
      <c r="Q217" s="93"/>
    </row>
    <row r="218" spans="17:17" ht="15.55" x14ac:dyDescent="0.3">
      <c r="Q218" s="93"/>
    </row>
    <row r="219" spans="17:17" ht="15.55" x14ac:dyDescent="0.3">
      <c r="Q219" s="93"/>
    </row>
    <row r="220" spans="17:17" ht="15.55" x14ac:dyDescent="0.3">
      <c r="Q220" s="93"/>
    </row>
    <row r="221" spans="17:17" ht="15.55" x14ac:dyDescent="0.3">
      <c r="Q221" s="93"/>
    </row>
    <row r="222" spans="17:17" ht="15.55" x14ac:dyDescent="0.3">
      <c r="Q222" s="93"/>
    </row>
    <row r="223" spans="17:17" ht="15.55" x14ac:dyDescent="0.3">
      <c r="Q223" s="93"/>
    </row>
    <row r="224" spans="17:17" ht="15.55" x14ac:dyDescent="0.3">
      <c r="Q224" s="93"/>
    </row>
    <row r="225" spans="17:17" ht="15.55" x14ac:dyDescent="0.3">
      <c r="Q225" s="93"/>
    </row>
    <row r="226" spans="17:17" ht="15.55" x14ac:dyDescent="0.3">
      <c r="Q226" s="93"/>
    </row>
    <row r="227" spans="17:17" ht="15.55" x14ac:dyDescent="0.3">
      <c r="Q227" s="93"/>
    </row>
    <row r="228" spans="17:17" ht="15.55" x14ac:dyDescent="0.3">
      <c r="Q228" s="93"/>
    </row>
    <row r="229" spans="17:17" ht="15.55" x14ac:dyDescent="0.3">
      <c r="Q229" s="93"/>
    </row>
    <row r="230" spans="17:17" ht="15.55" x14ac:dyDescent="0.3">
      <c r="Q230" s="93"/>
    </row>
    <row r="231" spans="17:17" ht="15.55" x14ac:dyDescent="0.3">
      <c r="Q231" s="93"/>
    </row>
    <row r="232" spans="17:17" ht="15.55" x14ac:dyDescent="0.3">
      <c r="Q232" s="93"/>
    </row>
    <row r="233" spans="17:17" ht="15.55" x14ac:dyDescent="0.3">
      <c r="Q233" s="93"/>
    </row>
    <row r="234" spans="17:17" ht="15.55" x14ac:dyDescent="0.3">
      <c r="Q234" s="93"/>
    </row>
    <row r="235" spans="17:17" ht="15.55" x14ac:dyDescent="0.3">
      <c r="Q235" s="93"/>
    </row>
    <row r="236" spans="17:17" ht="15.55" x14ac:dyDescent="0.3">
      <c r="Q236" s="93"/>
    </row>
    <row r="237" spans="17:17" ht="15.55" x14ac:dyDescent="0.3">
      <c r="Q237" s="93"/>
    </row>
    <row r="238" spans="17:17" ht="15.55" x14ac:dyDescent="0.3">
      <c r="Q238" s="93"/>
    </row>
    <row r="239" spans="17:17" ht="15.55" x14ac:dyDescent="0.3">
      <c r="Q239" s="93"/>
    </row>
    <row r="240" spans="17:17" ht="15.55" x14ac:dyDescent="0.3">
      <c r="Q240" s="93"/>
    </row>
    <row r="241" spans="17:17" ht="15.55" x14ac:dyDescent="0.3">
      <c r="Q241" s="93"/>
    </row>
    <row r="242" spans="17:17" ht="15.55" x14ac:dyDescent="0.3">
      <c r="Q242" s="93"/>
    </row>
    <row r="243" spans="17:17" ht="15.55" x14ac:dyDescent="0.3">
      <c r="Q243" s="93"/>
    </row>
    <row r="244" spans="17:17" ht="15.55" x14ac:dyDescent="0.3">
      <c r="Q244" s="93"/>
    </row>
    <row r="245" spans="17:17" ht="15.55" x14ac:dyDescent="0.3">
      <c r="Q245" s="93"/>
    </row>
    <row r="246" spans="17:17" ht="15.55" x14ac:dyDescent="0.3">
      <c r="Q246" s="93"/>
    </row>
    <row r="247" spans="17:17" ht="15.55" x14ac:dyDescent="0.3">
      <c r="Q247" s="93"/>
    </row>
    <row r="248" spans="17:17" ht="15.55" x14ac:dyDescent="0.3">
      <c r="Q248" s="93"/>
    </row>
    <row r="249" spans="17:17" ht="15.55" x14ac:dyDescent="0.3">
      <c r="Q249" s="93"/>
    </row>
    <row r="250" spans="17:17" ht="15.55" x14ac:dyDescent="0.3">
      <c r="Q250" s="93"/>
    </row>
    <row r="251" spans="17:17" ht="15.55" x14ac:dyDescent="0.3">
      <c r="Q251" s="93"/>
    </row>
    <row r="252" spans="17:17" ht="15.55" x14ac:dyDescent="0.3">
      <c r="Q252" s="93"/>
    </row>
    <row r="253" spans="17:17" ht="15.55" x14ac:dyDescent="0.3">
      <c r="Q253" s="93"/>
    </row>
    <row r="254" spans="17:17" ht="15.55" x14ac:dyDescent="0.3">
      <c r="Q254" s="93"/>
    </row>
    <row r="255" spans="17:17" ht="15.55" x14ac:dyDescent="0.3">
      <c r="Q255" s="93"/>
    </row>
    <row r="256" spans="17:17" ht="15.55" x14ac:dyDescent="0.3">
      <c r="Q256" s="93"/>
    </row>
    <row r="257" spans="17:17" ht="15.55" x14ac:dyDescent="0.3">
      <c r="Q257" s="93"/>
    </row>
    <row r="258" spans="17:17" ht="15.55" x14ac:dyDescent="0.3">
      <c r="Q258" s="93"/>
    </row>
    <row r="259" spans="17:17" ht="15.55" x14ac:dyDescent="0.3">
      <c r="Q259" s="93"/>
    </row>
    <row r="260" spans="17:17" ht="15.55" x14ac:dyDescent="0.3">
      <c r="Q260" s="93"/>
    </row>
    <row r="261" spans="17:17" ht="15.55" x14ac:dyDescent="0.3">
      <c r="Q261" s="93"/>
    </row>
    <row r="262" spans="17:17" ht="15.55" x14ac:dyDescent="0.3">
      <c r="Q262" s="93"/>
    </row>
    <row r="263" spans="17:17" ht="15.55" x14ac:dyDescent="0.3">
      <c r="Q263" s="93"/>
    </row>
    <row r="264" spans="17:17" ht="15.55" x14ac:dyDescent="0.3">
      <c r="Q264" s="93"/>
    </row>
    <row r="265" spans="17:17" ht="15.55" x14ac:dyDescent="0.3">
      <c r="Q265" s="93"/>
    </row>
    <row r="266" spans="17:17" ht="15.55" x14ac:dyDescent="0.3">
      <c r="Q266" s="93"/>
    </row>
    <row r="267" spans="17:17" ht="15.55" x14ac:dyDescent="0.3">
      <c r="Q267" s="93"/>
    </row>
    <row r="268" spans="17:17" ht="15.55" x14ac:dyDescent="0.3">
      <c r="Q268" s="93"/>
    </row>
    <row r="269" spans="17:17" ht="15.55" x14ac:dyDescent="0.3">
      <c r="Q269" s="93"/>
    </row>
    <row r="270" spans="17:17" ht="15.55" x14ac:dyDescent="0.3">
      <c r="Q270" s="93"/>
    </row>
    <row r="271" spans="17:17" ht="15.55" x14ac:dyDescent="0.3">
      <c r="Q271" s="93"/>
    </row>
    <row r="272" spans="17:17" ht="15.55" x14ac:dyDescent="0.3">
      <c r="Q272" s="93"/>
    </row>
    <row r="273" spans="17:17" ht="15.55" x14ac:dyDescent="0.3">
      <c r="Q273" s="93"/>
    </row>
    <row r="274" spans="17:17" ht="15.55" x14ac:dyDescent="0.3">
      <c r="Q274" s="93"/>
    </row>
    <row r="275" spans="17:17" ht="15.55" x14ac:dyDescent="0.3">
      <c r="Q275" s="93"/>
    </row>
    <row r="276" spans="17:17" ht="15.55" x14ac:dyDescent="0.3">
      <c r="Q276" s="93"/>
    </row>
    <row r="277" spans="17:17" ht="15.55" x14ac:dyDescent="0.3">
      <c r="Q277" s="93"/>
    </row>
    <row r="278" spans="17:17" ht="15.55" x14ac:dyDescent="0.3">
      <c r="Q278" s="93"/>
    </row>
    <row r="279" spans="17:17" ht="15.55" x14ac:dyDescent="0.3">
      <c r="Q279" s="93"/>
    </row>
    <row r="280" spans="17:17" ht="15.55" x14ac:dyDescent="0.3">
      <c r="Q280" s="93"/>
    </row>
    <row r="281" spans="17:17" ht="15.55" x14ac:dyDescent="0.3">
      <c r="Q281" s="93"/>
    </row>
    <row r="282" spans="17:17" ht="15.55" x14ac:dyDescent="0.3">
      <c r="Q282" s="93"/>
    </row>
    <row r="283" spans="17:17" ht="15.55" x14ac:dyDescent="0.3">
      <c r="Q283" s="93"/>
    </row>
    <row r="284" spans="17:17" ht="15.55" x14ac:dyDescent="0.3">
      <c r="Q284" s="93"/>
    </row>
    <row r="285" spans="17:17" ht="15.55" x14ac:dyDescent="0.3">
      <c r="Q285" s="93"/>
    </row>
    <row r="286" spans="17:17" ht="15.55" x14ac:dyDescent="0.3">
      <c r="Q286" s="93"/>
    </row>
    <row r="287" spans="17:17" ht="15.55" x14ac:dyDescent="0.3">
      <c r="Q287" s="93"/>
    </row>
    <row r="288" spans="17:17" ht="15.55" x14ac:dyDescent="0.3">
      <c r="Q288" s="93"/>
    </row>
    <row r="289" spans="17:17" ht="15.55" x14ac:dyDescent="0.3">
      <c r="Q289" s="93"/>
    </row>
    <row r="290" spans="17:17" ht="15.55" x14ac:dyDescent="0.3">
      <c r="Q290" s="93"/>
    </row>
    <row r="291" spans="17:17" ht="15.55" x14ac:dyDescent="0.3">
      <c r="Q291" s="93"/>
    </row>
    <row r="292" spans="17:17" ht="15.55" x14ac:dyDescent="0.3">
      <c r="Q292" s="93"/>
    </row>
    <row r="293" spans="17:17" ht="15.55" x14ac:dyDescent="0.3">
      <c r="Q293" s="93"/>
    </row>
    <row r="294" spans="17:17" ht="15.55" x14ac:dyDescent="0.3">
      <c r="Q294" s="93"/>
    </row>
    <row r="295" spans="17:17" ht="15.55" x14ac:dyDescent="0.3">
      <c r="Q295" s="93"/>
    </row>
    <row r="296" spans="17:17" ht="15.55" x14ac:dyDescent="0.3">
      <c r="Q296" s="93"/>
    </row>
    <row r="297" spans="17:17" ht="15.55" x14ac:dyDescent="0.3">
      <c r="Q297" s="93"/>
    </row>
    <row r="298" spans="17:17" ht="15.55" x14ac:dyDescent="0.3">
      <c r="Q298" s="93"/>
    </row>
    <row r="299" spans="17:17" ht="15.55" x14ac:dyDescent="0.3">
      <c r="Q299" s="93"/>
    </row>
    <row r="300" spans="17:17" ht="15.55" x14ac:dyDescent="0.3">
      <c r="Q300" s="93"/>
    </row>
    <row r="301" spans="17:17" ht="15.55" x14ac:dyDescent="0.3">
      <c r="Q301" s="93"/>
    </row>
    <row r="302" spans="17:17" ht="15.55" x14ac:dyDescent="0.3">
      <c r="Q302" s="93"/>
    </row>
    <row r="303" spans="17:17" ht="15.55" x14ac:dyDescent="0.3">
      <c r="Q303" s="93"/>
    </row>
    <row r="304" spans="17:17" ht="15.55" x14ac:dyDescent="0.3">
      <c r="Q304" s="93"/>
    </row>
    <row r="305" spans="17:17" ht="15.55" x14ac:dyDescent="0.3">
      <c r="Q305" s="93"/>
    </row>
  </sheetData>
  <mergeCells count="40">
    <mergeCell ref="N11:N13"/>
    <mergeCell ref="O11:O13"/>
    <mergeCell ref="R11:R13"/>
    <mergeCell ref="S11:S13"/>
    <mergeCell ref="B10:B13"/>
    <mergeCell ref="C10:C13"/>
    <mergeCell ref="M10:M13"/>
    <mergeCell ref="L10:L13"/>
    <mergeCell ref="A8:A13"/>
    <mergeCell ref="G10:G13"/>
    <mergeCell ref="H10:H13"/>
    <mergeCell ref="I10:I13"/>
    <mergeCell ref="K10:K13"/>
    <mergeCell ref="B8:B9"/>
    <mergeCell ref="C8:C9"/>
    <mergeCell ref="G8:G9"/>
    <mergeCell ref="H8:H9"/>
    <mergeCell ref="I8:I9"/>
    <mergeCell ref="K8:K9"/>
    <mergeCell ref="A1:S1"/>
    <mergeCell ref="A2:S2"/>
    <mergeCell ref="A3:S3"/>
    <mergeCell ref="Q5:Q6"/>
    <mergeCell ref="G5:I5"/>
    <mergeCell ref="A5:A6"/>
    <mergeCell ref="B5:B6"/>
    <mergeCell ref="C5:C6"/>
    <mergeCell ref="D5:F5"/>
    <mergeCell ref="J5:M5"/>
    <mergeCell ref="O5:O6"/>
    <mergeCell ref="P5:P6"/>
    <mergeCell ref="R5:R6"/>
    <mergeCell ref="A4:S4"/>
    <mergeCell ref="S5:S6"/>
    <mergeCell ref="M8:M9"/>
    <mergeCell ref="N5:N6"/>
    <mergeCell ref="D8:D9"/>
    <mergeCell ref="E8:E9"/>
    <mergeCell ref="F8:F9"/>
    <mergeCell ref="L8:L9"/>
  </mergeCells>
  <printOptions horizontalCentered="1" gridLines="1"/>
  <pageMargins left="0.23622047244094499" right="0.23622047244094499" top="0.23622047244094499" bottom="0.31496062992126" header="0" footer="0"/>
  <pageSetup paperSize="9" scale="60" fitToHeight="0"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TTr_DS THONG BAO THU HOI DAT</vt:lpstr>
      <vt:lpstr>DS THONG BAO THU HOI DAT</vt:lpstr>
      <vt:lpstr>'DS THONG BAO THU HOI DAT'!Print_Area</vt:lpstr>
      <vt:lpstr>'TTr_DS THONG BAO THU HOI DAT'!Print_Area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HOANGSON-PC</dc:creator>
  <cp:lastModifiedBy>THANHGIONG</cp:lastModifiedBy>
  <cp:lastPrinted>2026-06-10T08:34:56Z</cp:lastPrinted>
  <dcterms:created xsi:type="dcterms:W3CDTF">2025-04-19T01:53:47Z</dcterms:created>
  <dcterms:modified xsi:type="dcterms:W3CDTF">2026-07-16T00:32:00Z</dcterms:modified>
</cp:coreProperties>
</file>